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tente\Documents\UNSCP Lombardia\CONGRESSO 22\indennità amministratori\"/>
    </mc:Choice>
  </mc:AlternateContent>
  <xr:revisionPtr revIDLastSave="0" documentId="13_ncr:1_{5223E4AB-27BC-479E-B1ED-CD1B91C5B4A6}" xr6:coauthVersionLast="47" xr6:coauthVersionMax="47" xr10:uidLastSave="{00000000-0000-0000-0000-000000000000}"/>
  <bookViews>
    <workbookView xWindow="-108" yWindow="-108" windowWidth="23256" windowHeight="12576" xr2:uid="{69CAAC67-A331-4E98-B357-416B17CC55C3}"/>
  </bookViews>
  <sheets>
    <sheet name="Calcolo indennità" sheetId="2" r:id="rId1"/>
    <sheet name="Foglio1" sheetId="6" state="hidden" r:id="rId2"/>
    <sheet name="Indennità LS 2022" sheetId="1" state="hidden" r:id="rId3"/>
    <sheet name="Indennità DM 119 2000" sheetId="4" state="hidden" r:id="rId4"/>
    <sheet name="Indennità altri amministratori" sheetId="5" state="hidden" r:id="rId5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" i="1" l="1"/>
  <c r="D26" i="2" l="1"/>
  <c r="D21" i="2"/>
  <c r="D16" i="2"/>
  <c r="C10" i="2"/>
  <c r="C5" i="2"/>
  <c r="B1" i="1"/>
  <c r="B2" i="1"/>
  <c r="B3" i="1"/>
  <c r="B6" i="1"/>
  <c r="B5" i="1"/>
  <c r="B7" i="1"/>
  <c r="B8" i="1"/>
  <c r="B9" i="1"/>
  <c r="C29" i="2" l="1"/>
  <c r="C19" i="2"/>
  <c r="C24" i="2"/>
  <c r="C7" i="2"/>
  <c r="C8" i="2" s="1"/>
  <c r="C22" i="2" l="1"/>
  <c r="C27" i="2"/>
  <c r="C17" i="2"/>
  <c r="C9" i="2"/>
  <c r="C28" i="2" l="1"/>
  <c r="C18" i="2"/>
  <c r="C23" i="2"/>
</calcChain>
</file>

<file path=xl/sharedStrings.xml><?xml version="1.0" encoding="utf-8"?>
<sst xmlns="http://schemas.openxmlformats.org/spreadsheetml/2006/main" count="59" uniqueCount="46">
  <si>
    <t>Sindaci dei comuni capoluogo di regione e per i sindaci dei comuni capoluogo di provincia con popolazione superiore a 100.000 abitanti</t>
  </si>
  <si>
    <t>Indennità al 31/12/2021</t>
  </si>
  <si>
    <t>Indennità al 1/01/2024</t>
  </si>
  <si>
    <t>Trattamento
economico complessivo dei presidenti delle regioni</t>
  </si>
  <si>
    <t>Differenziale</t>
  </si>
  <si>
    <t>Sindaci metropolitani</t>
  </si>
  <si>
    <t>Classe in base agli abitanti del comune di cui al D.M.  119/2000</t>
  </si>
  <si>
    <t>Vicesindaco (% ind. Sindaco)</t>
  </si>
  <si>
    <t>Assessori (% ind. Sindaco)</t>
  </si>
  <si>
    <t>Presidente del Consiglio (% ind. Sindaco)</t>
  </si>
  <si>
    <t>Indennità al 1/01/2022</t>
  </si>
  <si>
    <t>Indennità al 1/01/2023</t>
  </si>
  <si>
    <t>Fascia demografica comune DM 119/2000</t>
  </si>
  <si>
    <t>Fascia demografica comune (L. Bilancio 2022)</t>
  </si>
  <si>
    <t>INDENNITA' SINDACO</t>
  </si>
  <si>
    <t>Sindaci comuni con popolazione da 30.001 a 50.000 abitanti</t>
  </si>
  <si>
    <t>Sindaci dei comuni con popolazione da 10.001 a 30.000 abitanti</t>
  </si>
  <si>
    <t>Sindaci dei comuni con popolazione da 5.001 a 10.000 abitanti</t>
  </si>
  <si>
    <t>Sindaci dei comuni con popolazione da 3.001 a 5.000 abitanti</t>
  </si>
  <si>
    <t>Sindaci dei comuni con popolazione fino a 3.000 abitanti</t>
  </si>
  <si>
    <t>Sindaci dei comuni con popolazione fino a 1.000 abitanti</t>
  </si>
  <si>
    <t>Sindaci comuni con popolazione da 50.001 a 100.000 e cap. di provincia fino a 50.000</t>
  </si>
  <si>
    <t>Sindaci comuni con popolazione  da 100.001 a 250.000 e cap. di provincia da 50.001 a 100.000</t>
  </si>
  <si>
    <t>Sindaci comuni con popolazione oltre 500.000, compresi i cap. di regione e comuni di cui all’art. 22 del TUEL con oltre 250.000 abitanti</t>
  </si>
  <si>
    <t>Sindaci comuni con popolazione da 250.001 a 500.000 e cap. di provincia da 100.001 a 250.000</t>
  </si>
  <si>
    <t>Sindaci dei comuni con popolazione superiore a 50.000 abitanti</t>
  </si>
  <si>
    <t>Sindaci dei comuni capoluogo di provincia con popolazione fino a 100.000 abitanti</t>
  </si>
  <si>
    <t>INDENNITA' VICE SINDACO</t>
  </si>
  <si>
    <t>Fascia demografica</t>
  </si>
  <si>
    <t>Comuni con popolazione da 10.001 a 14.999 abitanti</t>
  </si>
  <si>
    <t>Comuni con popolazione da 5.001 a 10.000 abitanti</t>
  </si>
  <si>
    <t>Comuni con popolazione da 3.001 a 5.000 abitanti</t>
  </si>
  <si>
    <t>Comuni con popolazione fino a 1.000 abitanti</t>
  </si>
  <si>
    <t>Comuni con popolazione da 15.000 a 30.000 abitanti</t>
  </si>
  <si>
    <t>Comuni con popolazione da 250.001 a 500.000 e cap. di provincia da 100.001 a 250.000</t>
  </si>
  <si>
    <t>Comuni con popolazione da 100.001 a 250.000 e cap. di provincia da 50.001
a 100.000</t>
  </si>
  <si>
    <t>Comuni con popolazione da 50.001 a 100.000 e cap. di provincia fino a 50.000</t>
  </si>
  <si>
    <t>Comuni con popolazione da 30.001 a 50.000 abitanti</t>
  </si>
  <si>
    <t>%</t>
  </si>
  <si>
    <t>Comuni con popolazione oltre 500.000, compresi i cap. di regione e comuni di cui all’art. 22 del TUEL con oltre 250.000 abitanti</t>
  </si>
  <si>
    <t>INDENNITA' ASSESSORI</t>
  </si>
  <si>
    <t>INDENNITA' PRESIDENTE DEL CONSIGLIO</t>
  </si>
  <si>
    <t>INDENNITA' ALTRI AMMINISTRATORI</t>
  </si>
  <si>
    <t>Sindaci dei comuni con popolazione da 1.001 a 3.000 abitanti</t>
  </si>
  <si>
    <t>Comuni con popolazione da 1.001 a 3.000 abitanti</t>
  </si>
  <si>
    <r>
      <t>Nella griglia vanno completati soltanto i campi relativi alle celle evidenziate in giallo, che presentano un menù a tendina. </t>
    </r>
    <r>
      <rPr>
        <b/>
        <u/>
        <sz val="9"/>
        <color rgb="FF222222"/>
        <rFont val="Calibri"/>
        <family val="2"/>
        <scheme val="minor"/>
      </rPr>
      <t>In tutte e tre le caselle</t>
    </r>
    <r>
      <rPr>
        <sz val="9"/>
        <color rgb="FF222222"/>
        <rFont val="Calibri"/>
        <family val="2"/>
        <scheme val="minor"/>
      </rPr>
      <t> evidenziate in giallo va indica la classe demografica di appartenenza dell’ente. L'esigenza di una ripetuta indicazione deriva dal fatto che le classi demografiche del D.M. 119/2000 non coincidono perfettamente con quelle della Legge di bilancio 2022.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</si>
</sst>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,##0.00\ _€"/>
    <numFmt numFmtId="165" formatCode="#,##0.00\ _€;\-#,##0.00\ _€"/>
    <numFmt numFmtId="166" formatCode="#,##0.00_ ;\-#,##0.00\ 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19191A"/>
      <name val="Calibri"/>
      <family val="2"/>
      <scheme val="minor"/>
    </font>
    <font>
      <sz val="9"/>
      <color rgb="FF222222"/>
      <name val="Calibri"/>
      <family val="2"/>
      <scheme val="minor"/>
    </font>
    <font>
      <b/>
      <u/>
      <sz val="9"/>
      <color rgb="FF22222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26">
    <xf numFmtId="0" fontId="0" fillId="0" borderId="0" xfId="0"/>
    <xf numFmtId="49" fontId="0" fillId="0" borderId="0" xfId="0" applyNumberFormat="1" applyAlignment="1">
      <alignment wrapText="1"/>
    </xf>
    <xf numFmtId="0" fontId="0" fillId="0" borderId="0" xfId="0" applyAlignment="1">
      <alignment horizontal="center"/>
    </xf>
    <xf numFmtId="3" fontId="0" fillId="0" borderId="0" xfId="0" applyNumberFormat="1"/>
    <xf numFmtId="0" fontId="0" fillId="0" borderId="0" xfId="0" applyAlignment="1">
      <alignment wrapText="1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wrapText="1"/>
    </xf>
    <xf numFmtId="164" fontId="0" fillId="0" borderId="1" xfId="0" applyNumberFormat="1" applyBorder="1" applyAlignment="1">
      <alignment horizontal="center"/>
    </xf>
    <xf numFmtId="49" fontId="0" fillId="0" borderId="1" xfId="0" applyNumberFormat="1" applyBorder="1" applyAlignment="1">
      <alignment wrapText="1"/>
    </xf>
    <xf numFmtId="49" fontId="0" fillId="0" borderId="2" xfId="0" applyNumberFormat="1" applyBorder="1" applyAlignment="1">
      <alignment wrapText="1"/>
    </xf>
    <xf numFmtId="165" fontId="0" fillId="0" borderId="3" xfId="1" applyNumberFormat="1" applyFont="1" applyBorder="1" applyAlignment="1">
      <alignment horizontal="left"/>
    </xf>
    <xf numFmtId="166" fontId="0" fillId="0" borderId="3" xfId="0" applyNumberFormat="1" applyBorder="1" applyAlignment="1">
      <alignment horizontal="left"/>
    </xf>
    <xf numFmtId="49" fontId="0" fillId="0" borderId="4" xfId="0" applyNumberFormat="1" applyBorder="1" applyAlignment="1">
      <alignment wrapText="1"/>
    </xf>
    <xf numFmtId="0" fontId="0" fillId="0" borderId="3" xfId="0" applyBorder="1"/>
    <xf numFmtId="165" fontId="0" fillId="0" borderId="5" xfId="1" applyNumberFormat="1" applyFont="1" applyBorder="1" applyAlignment="1">
      <alignment horizontal="left"/>
    </xf>
    <xf numFmtId="0" fontId="3" fillId="0" borderId="0" xfId="0" applyFont="1" applyAlignment="1">
      <alignment horizontal="center" vertical="center"/>
    </xf>
    <xf numFmtId="0" fontId="4" fillId="0" borderId="0" xfId="0" applyFont="1"/>
    <xf numFmtId="9" fontId="3" fillId="0" borderId="0" xfId="0" applyNumberFormat="1" applyFont="1" applyAlignment="1">
      <alignment horizontal="center" vertical="center"/>
    </xf>
    <xf numFmtId="0" fontId="0" fillId="0" borderId="8" xfId="0" applyBorder="1"/>
    <xf numFmtId="49" fontId="0" fillId="2" borderId="3" xfId="0" applyNumberFormat="1" applyFill="1" applyBorder="1" applyAlignment="1" applyProtection="1">
      <alignment horizontal="left" wrapText="1"/>
      <protection locked="0"/>
    </xf>
    <xf numFmtId="0" fontId="0" fillId="2" borderId="3" xfId="0" applyFill="1" applyBorder="1" applyAlignment="1" applyProtection="1">
      <alignment horizontal="left"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1" fillId="3" borderId="6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5" fillId="0" borderId="0" xfId="0" applyFont="1" applyAlignment="1">
      <alignment horizontal="justify" vertical="center" wrapText="1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2</xdr:row>
      <xdr:rowOff>0</xdr:rowOff>
    </xdr:from>
    <xdr:to>
      <xdr:col>7</xdr:col>
      <xdr:colOff>68580</xdr:colOff>
      <xdr:row>7</xdr:row>
      <xdr:rowOff>7620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41EAF800-536C-486F-A023-D652B4E6D8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71260" y="190500"/>
          <a:ext cx="1287780" cy="12877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F2D4B0-A63D-4A53-9FCE-11C1DBAEFCB0}">
  <dimension ref="B1:D29"/>
  <sheetViews>
    <sheetView tabSelected="1" workbookViewId="0">
      <selection activeCell="J12" sqref="J12"/>
    </sheetView>
  </sheetViews>
  <sheetFormatPr defaultRowHeight="14.4" x14ac:dyDescent="0.3"/>
  <cols>
    <col min="2" max="2" width="22.109375" style="1" bestFit="1" customWidth="1"/>
    <col min="3" max="3" width="51.5546875" bestFit="1" customWidth="1"/>
    <col min="4" max="4" width="3" hidden="1" customWidth="1"/>
  </cols>
  <sheetData>
    <row r="1" spans="2:4" ht="58.2" customHeight="1" x14ac:dyDescent="0.3">
      <c r="B1" s="25" t="s">
        <v>45</v>
      </c>
      <c r="C1" s="25"/>
    </row>
    <row r="2" spans="2:4" ht="15" thickBot="1" x14ac:dyDescent="0.35"/>
    <row r="3" spans="2:4" x14ac:dyDescent="0.3">
      <c r="B3" s="23" t="s">
        <v>14</v>
      </c>
      <c r="C3" s="24"/>
    </row>
    <row r="4" spans="2:4" s="1" customFormat="1" ht="28.8" x14ac:dyDescent="0.3">
      <c r="B4" s="10" t="s">
        <v>12</v>
      </c>
      <c r="C4" s="20"/>
    </row>
    <row r="5" spans="2:4" x14ac:dyDescent="0.3">
      <c r="B5" s="10" t="s">
        <v>1</v>
      </c>
      <c r="C5" s="11" t="e">
        <f>VLOOKUP(C4,'Indennità DM 119 2000'!A:B,2,FALSE)</f>
        <v>#N/A</v>
      </c>
    </row>
    <row r="6" spans="2:4" ht="43.2" x14ac:dyDescent="0.3">
      <c r="B6" s="10" t="s">
        <v>13</v>
      </c>
      <c r="C6" s="21"/>
    </row>
    <row r="7" spans="2:4" hidden="1" x14ac:dyDescent="0.3">
      <c r="B7" s="10" t="s">
        <v>4</v>
      </c>
      <c r="C7" s="12" t="e">
        <f>C10-C5</f>
        <v>#N/A</v>
      </c>
    </row>
    <row r="8" spans="2:4" x14ac:dyDescent="0.3">
      <c r="B8" s="10" t="s">
        <v>10</v>
      </c>
      <c r="C8" s="12" t="e">
        <f>C5+(C7*0.45)</f>
        <v>#N/A</v>
      </c>
    </row>
    <row r="9" spans="2:4" x14ac:dyDescent="0.3">
      <c r="B9" s="10" t="s">
        <v>11</v>
      </c>
      <c r="C9" s="12" t="e">
        <f>C5+(C7*0.68)</f>
        <v>#N/A</v>
      </c>
    </row>
    <row r="10" spans="2:4" ht="15" thickBot="1" x14ac:dyDescent="0.35">
      <c r="B10" s="13" t="s">
        <v>2</v>
      </c>
      <c r="C10" s="15" t="e">
        <f>VLOOKUP(C6,'Indennità LS 2022'!A:B,2,FALSE)</f>
        <v>#N/A</v>
      </c>
    </row>
    <row r="12" spans="2:4" ht="15" thickBot="1" x14ac:dyDescent="0.35"/>
    <row r="13" spans="2:4" x14ac:dyDescent="0.3">
      <c r="B13" s="23" t="s">
        <v>42</v>
      </c>
      <c r="C13" s="24"/>
    </row>
    <row r="14" spans="2:4" x14ac:dyDescent="0.3">
      <c r="B14" s="10" t="s">
        <v>28</v>
      </c>
      <c r="C14" s="22"/>
    </row>
    <row r="15" spans="2:4" x14ac:dyDescent="0.3">
      <c r="B15" s="10"/>
      <c r="C15" s="14"/>
      <c r="D15" t="s">
        <v>38</v>
      </c>
    </row>
    <row r="16" spans="2:4" x14ac:dyDescent="0.3">
      <c r="B16" s="10"/>
      <c r="C16" s="14" t="s">
        <v>27</v>
      </c>
      <c r="D16" t="e">
        <f>VLOOKUP(C14,'Indennità altri amministratori'!A2:D12,2,FALSE)</f>
        <v>#N/A</v>
      </c>
    </row>
    <row r="17" spans="2:4" x14ac:dyDescent="0.3">
      <c r="B17" s="10" t="s">
        <v>10</v>
      </c>
      <c r="C17" s="12" t="e">
        <f>C8*D$16%</f>
        <v>#N/A</v>
      </c>
    </row>
    <row r="18" spans="2:4" x14ac:dyDescent="0.3">
      <c r="B18" s="10" t="s">
        <v>11</v>
      </c>
      <c r="C18" s="12" t="e">
        <f>C9*D$16%</f>
        <v>#N/A</v>
      </c>
    </row>
    <row r="19" spans="2:4" x14ac:dyDescent="0.3">
      <c r="B19" s="10" t="s">
        <v>2</v>
      </c>
      <c r="C19" s="12" t="e">
        <f>C10*D$16%</f>
        <v>#N/A</v>
      </c>
    </row>
    <row r="20" spans="2:4" x14ac:dyDescent="0.3">
      <c r="B20" s="10"/>
      <c r="C20" s="19"/>
    </row>
    <row r="21" spans="2:4" x14ac:dyDescent="0.3">
      <c r="B21" s="10"/>
      <c r="C21" s="12" t="s">
        <v>40</v>
      </c>
      <c r="D21" t="e">
        <f>VLOOKUP(C14,'Indennità altri amministratori'!A2:D12,3,FALSE)</f>
        <v>#N/A</v>
      </c>
    </row>
    <row r="22" spans="2:4" x14ac:dyDescent="0.3">
      <c r="B22" s="10" t="s">
        <v>10</v>
      </c>
      <c r="C22" s="12" t="e">
        <f>C8*D21%</f>
        <v>#N/A</v>
      </c>
    </row>
    <row r="23" spans="2:4" x14ac:dyDescent="0.3">
      <c r="B23" s="10" t="s">
        <v>11</v>
      </c>
      <c r="C23" s="12" t="e">
        <f>C9*D21%</f>
        <v>#N/A</v>
      </c>
    </row>
    <row r="24" spans="2:4" x14ac:dyDescent="0.3">
      <c r="B24" s="10" t="s">
        <v>2</v>
      </c>
      <c r="C24" s="12" t="e">
        <f>C10*D21%</f>
        <v>#N/A</v>
      </c>
    </row>
    <row r="25" spans="2:4" x14ac:dyDescent="0.3">
      <c r="B25" s="10"/>
      <c r="C25" s="14"/>
    </row>
    <row r="26" spans="2:4" x14ac:dyDescent="0.3">
      <c r="B26" s="10"/>
      <c r="C26" s="14" t="s">
        <v>41</v>
      </c>
      <c r="D26" t="e">
        <f>VLOOKUP(C14,'Indennità altri amministratori'!A2:D12,4,FALSE)</f>
        <v>#N/A</v>
      </c>
    </row>
    <row r="27" spans="2:4" x14ac:dyDescent="0.3">
      <c r="B27" s="10" t="s">
        <v>10</v>
      </c>
      <c r="C27" s="11" t="e">
        <f>C8*D26%</f>
        <v>#N/A</v>
      </c>
    </row>
    <row r="28" spans="2:4" x14ac:dyDescent="0.3">
      <c r="B28" s="10" t="s">
        <v>11</v>
      </c>
      <c r="C28" s="11" t="e">
        <f>C9*D26%</f>
        <v>#N/A</v>
      </c>
    </row>
    <row r="29" spans="2:4" ht="15" thickBot="1" x14ac:dyDescent="0.35">
      <c r="B29" s="13" t="s">
        <v>2</v>
      </c>
      <c r="C29" s="15" t="e">
        <f>C10*D26%</f>
        <v>#N/A</v>
      </c>
    </row>
  </sheetData>
  <sheetProtection algorithmName="SHA-512" hashValue="brNabGF6nOaDaiumtc01xG6BfsqygvcF7ZtczMK1Zb4I770rYMtcJ205vpz//a+tYGMQxMngyRQdgfG99bE0Xw==" saltValue="ureCkXDYTktnBF1xy08Gzg==" spinCount="100000" sheet="1" objects="1" scenarios="1"/>
  <mergeCells count="3">
    <mergeCell ref="B3:C3"/>
    <mergeCell ref="B13:C13"/>
    <mergeCell ref="B1:C1"/>
  </mergeCell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9B869613-6D7E-4CD1-AB87-6C89A55323F7}">
          <x14:formula1>
            <xm:f>'Indennità LS 2022'!$A$1:$A$9</xm:f>
          </x14:formula1>
          <xm:sqref>C6</xm:sqref>
        </x14:dataValidation>
        <x14:dataValidation type="list" allowBlank="1" showInputMessage="1" showErrorMessage="1" promptTitle="Inserire fascia demografica" xr:uid="{83FA7359-EC5F-4C67-9B3D-635FD8636D99}">
          <x14:formula1>
            <xm:f>'Indennità DM 119 2000'!$A$1:$A$10</xm:f>
          </x14:formula1>
          <xm:sqref>C4</xm:sqref>
        </x14:dataValidation>
        <x14:dataValidation type="list" allowBlank="1" showInputMessage="1" showErrorMessage="1" xr:uid="{A7278A89-3E87-4B2C-AF3B-A321EF595E9C}">
          <x14:formula1>
            <xm:f>'Indennità altri amministratori'!$A$2:$A$12</xm:f>
          </x14:formula1>
          <xm:sqref>C14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12677F-EA7D-4B71-AE90-4D7CED8D8AD4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BC991F-B4F2-4A0B-AEB6-1F9914CB243B}">
  <dimension ref="A1:H27"/>
  <sheetViews>
    <sheetView topLeftCell="A3" workbookViewId="0">
      <selection activeCell="F13" sqref="F13"/>
    </sheetView>
  </sheetViews>
  <sheetFormatPr defaultRowHeight="14.4" x14ac:dyDescent="0.3"/>
  <cols>
    <col min="1" max="1" width="41.6640625" style="1" customWidth="1"/>
    <col min="2" max="2" width="13.109375" style="2" customWidth="1"/>
    <col min="7" max="7" width="26" bestFit="1" customWidth="1"/>
  </cols>
  <sheetData>
    <row r="1" spans="1:8" ht="43.2" x14ac:dyDescent="0.3">
      <c r="A1" s="9" t="s">
        <v>19</v>
      </c>
      <c r="B1" s="8">
        <f>$H$1*0.16</f>
        <v>2208</v>
      </c>
      <c r="G1" s="1" t="s">
        <v>3</v>
      </c>
      <c r="H1" s="3">
        <v>13800</v>
      </c>
    </row>
    <row r="2" spans="1:8" ht="28.8" x14ac:dyDescent="0.3">
      <c r="A2" s="9" t="s">
        <v>18</v>
      </c>
      <c r="B2" s="8">
        <f>$H$1*0.22</f>
        <v>3036</v>
      </c>
    </row>
    <row r="3" spans="1:8" ht="28.8" x14ac:dyDescent="0.3">
      <c r="A3" s="9" t="s">
        <v>17</v>
      </c>
      <c r="B3" s="8">
        <f>$H$1*0.29</f>
        <v>4001.9999999999995</v>
      </c>
    </row>
    <row r="4" spans="1:8" ht="28.8" x14ac:dyDescent="0.3">
      <c r="A4" s="9" t="s">
        <v>16</v>
      </c>
      <c r="B4" s="8">
        <f>$H$1*0.3</f>
        <v>4140</v>
      </c>
    </row>
    <row r="5" spans="1:8" ht="28.8" x14ac:dyDescent="0.3">
      <c r="A5" s="9" t="s">
        <v>15</v>
      </c>
      <c r="B5" s="8">
        <f>$H$1*0.35</f>
        <v>4830</v>
      </c>
    </row>
    <row r="6" spans="1:8" ht="28.8" x14ac:dyDescent="0.3">
      <c r="A6" s="9" t="s">
        <v>25</v>
      </c>
      <c r="B6" s="8">
        <f>$H$1*0.45</f>
        <v>6210</v>
      </c>
    </row>
    <row r="7" spans="1:8" ht="28.8" x14ac:dyDescent="0.3">
      <c r="A7" s="9" t="s">
        <v>26</v>
      </c>
      <c r="B7" s="8">
        <f>$H$1*0.7</f>
        <v>9660</v>
      </c>
    </row>
    <row r="8" spans="1:8" ht="43.2" x14ac:dyDescent="0.3">
      <c r="A8" s="9" t="s">
        <v>0</v>
      </c>
      <c r="B8" s="8">
        <f>$H$1*0.8</f>
        <v>11040</v>
      </c>
    </row>
    <row r="9" spans="1:8" x14ac:dyDescent="0.3">
      <c r="A9" s="9" t="s">
        <v>5</v>
      </c>
      <c r="B9" s="8">
        <f>$H$1</f>
        <v>13800</v>
      </c>
    </row>
    <row r="10" spans="1:8" x14ac:dyDescent="0.3">
      <c r="B10" s="5"/>
    </row>
    <row r="11" spans="1:8" x14ac:dyDescent="0.3">
      <c r="G11" s="17"/>
    </row>
    <row r="12" spans="1:8" x14ac:dyDescent="0.3">
      <c r="G12" s="18"/>
    </row>
    <row r="13" spans="1:8" x14ac:dyDescent="0.3">
      <c r="G13" s="16"/>
    </row>
    <row r="14" spans="1:8" x14ac:dyDescent="0.3">
      <c r="G14" s="17"/>
    </row>
    <row r="15" spans="1:8" x14ac:dyDescent="0.3">
      <c r="G15" s="18"/>
    </row>
    <row r="16" spans="1:8" x14ac:dyDescent="0.3">
      <c r="G16" s="16"/>
    </row>
    <row r="17" spans="7:7" x14ac:dyDescent="0.3">
      <c r="G17" s="17"/>
    </row>
    <row r="18" spans="7:7" x14ac:dyDescent="0.3">
      <c r="G18" s="18"/>
    </row>
    <row r="19" spans="7:7" x14ac:dyDescent="0.3">
      <c r="G19" s="16"/>
    </row>
    <row r="20" spans="7:7" x14ac:dyDescent="0.3">
      <c r="G20" s="17"/>
    </row>
    <row r="21" spans="7:7" x14ac:dyDescent="0.3">
      <c r="G21" s="18"/>
    </row>
    <row r="22" spans="7:7" x14ac:dyDescent="0.3">
      <c r="G22" s="16"/>
    </row>
    <row r="23" spans="7:7" x14ac:dyDescent="0.3">
      <c r="G23" s="17"/>
    </row>
    <row r="24" spans="7:7" x14ac:dyDescent="0.3">
      <c r="G24" s="18"/>
    </row>
    <row r="25" spans="7:7" x14ac:dyDescent="0.3">
      <c r="G25" s="16"/>
    </row>
    <row r="26" spans="7:7" x14ac:dyDescent="0.3">
      <c r="G26" s="17"/>
    </row>
    <row r="27" spans="7:7" x14ac:dyDescent="0.3">
      <c r="G27" s="18">
        <v>0.16</v>
      </c>
    </row>
  </sheetData>
  <sortState xmlns:xlrd2="http://schemas.microsoft.com/office/spreadsheetml/2017/richdata2" ref="A1:B9">
    <sortCondition ref="B1:B9"/>
  </sortState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580624-E75B-40E6-A914-CA869D9324CB}">
  <dimension ref="A1:B20"/>
  <sheetViews>
    <sheetView workbookViewId="0">
      <selection activeCell="A2" sqref="A2"/>
    </sheetView>
  </sheetViews>
  <sheetFormatPr defaultRowHeight="14.4" x14ac:dyDescent="0.3"/>
  <cols>
    <col min="1" max="1" width="38.88671875" customWidth="1"/>
    <col min="2" max="2" width="12.109375" customWidth="1"/>
  </cols>
  <sheetData>
    <row r="1" spans="1:2" ht="28.8" x14ac:dyDescent="0.3">
      <c r="A1" s="7" t="s">
        <v>20</v>
      </c>
      <c r="B1" s="8">
        <v>1659.38</v>
      </c>
    </row>
    <row r="2" spans="1:2" ht="28.8" x14ac:dyDescent="0.3">
      <c r="A2" s="9" t="s">
        <v>43</v>
      </c>
      <c r="B2" s="8">
        <v>1659.38</v>
      </c>
    </row>
    <row r="3" spans="1:2" ht="28.8" x14ac:dyDescent="0.3">
      <c r="A3" s="9" t="s">
        <v>18</v>
      </c>
      <c r="B3" s="8">
        <v>1952.21</v>
      </c>
    </row>
    <row r="4" spans="1:2" ht="28.8" x14ac:dyDescent="0.3">
      <c r="A4" s="9" t="s">
        <v>17</v>
      </c>
      <c r="B4" s="8">
        <v>2509.98</v>
      </c>
    </row>
    <row r="5" spans="1:2" ht="28.8" x14ac:dyDescent="0.3">
      <c r="A5" s="9" t="s">
        <v>16</v>
      </c>
      <c r="B5" s="8">
        <v>2788.87</v>
      </c>
    </row>
    <row r="6" spans="1:2" ht="28.8" x14ac:dyDescent="0.3">
      <c r="A6" s="9" t="s">
        <v>15</v>
      </c>
      <c r="B6" s="8">
        <v>3114.23</v>
      </c>
    </row>
    <row r="7" spans="1:2" ht="28.8" x14ac:dyDescent="0.3">
      <c r="A7" s="7" t="s">
        <v>21</v>
      </c>
      <c r="B7" s="8">
        <v>3718.49</v>
      </c>
    </row>
    <row r="8" spans="1:2" ht="43.2" x14ac:dyDescent="0.3">
      <c r="A8" s="7" t="s">
        <v>22</v>
      </c>
      <c r="B8" s="8">
        <v>4508.67</v>
      </c>
    </row>
    <row r="9" spans="1:2" ht="43.2" x14ac:dyDescent="0.3">
      <c r="A9" s="7" t="s">
        <v>24</v>
      </c>
      <c r="B9" s="8">
        <v>5205.8900000000003</v>
      </c>
    </row>
    <row r="10" spans="1:2" ht="57.6" x14ac:dyDescent="0.3">
      <c r="A10" s="7" t="s">
        <v>23</v>
      </c>
      <c r="B10" s="8">
        <v>7018.65</v>
      </c>
    </row>
    <row r="20" spans="2:2" x14ac:dyDescent="0.3">
      <c r="B20" s="3"/>
    </row>
  </sheetData>
  <sortState xmlns:xlrd2="http://schemas.microsoft.com/office/spreadsheetml/2017/richdata2" ref="A1:B10">
    <sortCondition ref="B1:B10"/>
  </sortState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739404-4339-4586-97BA-67A8BED32E81}">
  <dimension ref="A1:F22"/>
  <sheetViews>
    <sheetView workbookViewId="0">
      <selection activeCell="D14" sqref="D14"/>
    </sheetView>
  </sheetViews>
  <sheetFormatPr defaultRowHeight="14.4" x14ac:dyDescent="0.3"/>
  <cols>
    <col min="1" max="1" width="38.88671875" customWidth="1"/>
    <col min="2" max="2" width="12.109375" customWidth="1"/>
    <col min="3" max="4" width="13.6640625" customWidth="1"/>
  </cols>
  <sheetData>
    <row r="1" spans="1:6" ht="65.400000000000006" customHeight="1" x14ac:dyDescent="0.3">
      <c r="A1" s="6" t="s">
        <v>6</v>
      </c>
      <c r="B1" s="6" t="s">
        <v>7</v>
      </c>
      <c r="C1" s="6" t="s">
        <v>8</v>
      </c>
      <c r="D1" s="6" t="s">
        <v>9</v>
      </c>
      <c r="E1" s="6"/>
      <c r="F1" s="6"/>
    </row>
    <row r="2" spans="1:6" ht="43.2" x14ac:dyDescent="0.3">
      <c r="A2" s="4" t="s">
        <v>39</v>
      </c>
      <c r="B2" s="2">
        <v>75</v>
      </c>
      <c r="C2" s="2">
        <v>65</v>
      </c>
      <c r="D2" s="2">
        <v>65</v>
      </c>
    </row>
    <row r="3" spans="1:6" ht="43.2" x14ac:dyDescent="0.3">
      <c r="A3" s="4" t="s">
        <v>34</v>
      </c>
      <c r="B3" s="2">
        <v>75</v>
      </c>
      <c r="C3" s="2">
        <v>65</v>
      </c>
      <c r="D3" s="2">
        <v>65</v>
      </c>
    </row>
    <row r="4" spans="1:6" ht="29.4" customHeight="1" x14ac:dyDescent="0.3">
      <c r="A4" s="4" t="s">
        <v>35</v>
      </c>
      <c r="B4" s="2">
        <v>75</v>
      </c>
      <c r="C4" s="2">
        <v>60</v>
      </c>
      <c r="D4" s="2">
        <v>60</v>
      </c>
    </row>
    <row r="5" spans="1:6" ht="28.8" x14ac:dyDescent="0.3">
      <c r="A5" s="4" t="s">
        <v>36</v>
      </c>
      <c r="B5" s="2">
        <v>75</v>
      </c>
      <c r="C5" s="2">
        <v>60</v>
      </c>
      <c r="D5" s="2">
        <v>60</v>
      </c>
    </row>
    <row r="6" spans="1:6" ht="28.8" x14ac:dyDescent="0.3">
      <c r="A6" s="1" t="s">
        <v>37</v>
      </c>
      <c r="B6" s="2">
        <v>55</v>
      </c>
      <c r="C6" s="2">
        <v>45</v>
      </c>
      <c r="D6" s="2">
        <v>45</v>
      </c>
    </row>
    <row r="7" spans="1:6" ht="28.8" x14ac:dyDescent="0.3">
      <c r="A7" s="1" t="s">
        <v>33</v>
      </c>
      <c r="B7" s="2">
        <v>55</v>
      </c>
      <c r="C7" s="2">
        <v>45</v>
      </c>
      <c r="D7" s="2">
        <v>45</v>
      </c>
    </row>
    <row r="8" spans="1:6" ht="28.8" x14ac:dyDescent="0.3">
      <c r="A8" s="1" t="s">
        <v>29</v>
      </c>
      <c r="B8" s="2">
        <v>55</v>
      </c>
      <c r="C8" s="2">
        <v>45</v>
      </c>
      <c r="D8" s="2">
        <v>10</v>
      </c>
    </row>
    <row r="9" spans="1:6" ht="28.8" x14ac:dyDescent="0.3">
      <c r="A9" s="1" t="s">
        <v>30</v>
      </c>
      <c r="B9" s="2">
        <v>50</v>
      </c>
      <c r="C9" s="2">
        <v>45</v>
      </c>
      <c r="D9" s="2">
        <v>10</v>
      </c>
    </row>
    <row r="10" spans="1:6" ht="28.8" x14ac:dyDescent="0.3">
      <c r="A10" s="1" t="s">
        <v>31</v>
      </c>
      <c r="B10" s="2">
        <v>20</v>
      </c>
      <c r="C10" s="2">
        <v>15</v>
      </c>
      <c r="D10" s="2">
        <v>10</v>
      </c>
    </row>
    <row r="11" spans="1:6" ht="28.8" x14ac:dyDescent="0.3">
      <c r="A11" s="9" t="s">
        <v>44</v>
      </c>
      <c r="B11" s="2">
        <v>20</v>
      </c>
      <c r="C11" s="2">
        <v>15</v>
      </c>
      <c r="D11" s="2">
        <v>10</v>
      </c>
    </row>
    <row r="12" spans="1:6" x14ac:dyDescent="0.3">
      <c r="A12" s="1" t="s">
        <v>32</v>
      </c>
      <c r="B12" s="2">
        <v>15</v>
      </c>
      <c r="C12" s="2">
        <v>10</v>
      </c>
      <c r="D12" s="2">
        <v>5</v>
      </c>
    </row>
    <row r="22" spans="2:2" x14ac:dyDescent="0.3">
      <c r="B22" s="3">
        <v>13800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Calcolo indennità</vt:lpstr>
      <vt:lpstr>Foglio1</vt:lpstr>
      <vt:lpstr>Indennità LS 2022</vt:lpstr>
      <vt:lpstr>Indennità DM 119 2000</vt:lpstr>
      <vt:lpstr>Indennità altri amministratori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Amedeo Scarsella</dc:creator>
  <cp:lastModifiedBy>Utente</cp:lastModifiedBy>
  <dcterms:created xsi:type="dcterms:W3CDTF">2022-01-15T08:14:45Z</dcterms:created>
  <dcterms:modified xsi:type="dcterms:W3CDTF">2022-01-20T10:24:20Z</dcterms:modified>
</cp:coreProperties>
</file>