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245"/>
  </bookViews>
  <sheets>
    <sheet name="omr" sheetId="1" r:id="rId1"/>
  </sheets>
  <calcPr calcId="145621"/>
</workbook>
</file>

<file path=xl/calcChain.xml><?xml version="1.0" encoding="utf-8"?>
<calcChain xmlns="http://schemas.openxmlformats.org/spreadsheetml/2006/main">
  <c r="H19" i="1"/>
  <c r="G17"/>
  <c r="H15"/>
  <c r="M12"/>
  <c r="M14" s="1"/>
  <c r="H12"/>
  <c r="J26" s="1"/>
  <c r="M13" l="1"/>
  <c r="H13"/>
  <c r="L19" s="1"/>
  <c r="L20" s="1"/>
  <c r="H14"/>
  <c r="J17"/>
  <c r="M24" l="1"/>
  <c r="N22"/>
  <c r="L23" l="1"/>
  <c r="J23"/>
  <c r="N24"/>
  <c r="M23"/>
  <c r="K23"/>
  <c r="L25" l="1"/>
  <c r="J25"/>
  <c r="M25"/>
  <c r="K25"/>
</calcChain>
</file>

<file path=xl/sharedStrings.xml><?xml version="1.0" encoding="utf-8"?>
<sst xmlns="http://schemas.openxmlformats.org/spreadsheetml/2006/main" count="35" uniqueCount="35">
  <si>
    <t>years</t>
  </si>
  <si>
    <t>EMI/ lakhs 6.9 %</t>
  </si>
  <si>
    <t xml:space="preserve">2 bhkOMR- Navalur - Independent house cost sheet </t>
  </si>
  <si>
    <t>PLOT DETAILS</t>
  </si>
  <si>
    <t>HOUSE DETAILS</t>
  </si>
  <si>
    <t>Plot No</t>
  </si>
  <si>
    <t>House No</t>
  </si>
  <si>
    <t>Plot size</t>
  </si>
  <si>
    <t xml:space="preserve">Builup Area </t>
  </si>
  <si>
    <t>Plot Price Psqft</t>
  </si>
  <si>
    <t>Construction Rate Per Sqft</t>
  </si>
  <si>
    <t>Plot Tot Cost</t>
  </si>
  <si>
    <t>Buildup Area Tot Cost</t>
  </si>
  <si>
    <t>Own Contribution 25%</t>
  </si>
  <si>
    <t>Own Contribution 10%</t>
  </si>
  <si>
    <t>Bank Loan 75%</t>
  </si>
  <si>
    <t>Bank Loan 90%</t>
  </si>
  <si>
    <t>GLV</t>
  </si>
  <si>
    <t>D.C</t>
  </si>
  <si>
    <t>GST-18%</t>
  </si>
  <si>
    <t>Basic pice</t>
  </si>
  <si>
    <t>Extra</t>
  </si>
  <si>
    <t>Loan EMI Calculation</t>
  </si>
  <si>
    <t>Registration cost</t>
  </si>
  <si>
    <t>Hand In cash</t>
  </si>
  <si>
    <t>Motor</t>
  </si>
  <si>
    <t>Bank Loan</t>
  </si>
  <si>
    <t>EB</t>
  </si>
  <si>
    <t>Rate of interest</t>
  </si>
  <si>
    <t>PLAN  Appoval- 1 Kitchen</t>
  </si>
  <si>
    <t>Bore upto 120feet</t>
  </si>
  <si>
    <t>Staircase</t>
  </si>
  <si>
    <t>EMI -After PMAY -267000</t>
  </si>
  <si>
    <t>Septic Tank for 6000 Ltrs</t>
  </si>
  <si>
    <t>All inclusive -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</si>
</sst>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0.39997558519241921"/>
      <name val="Copperplate Gothic Bold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ndalus"/>
      <family val="1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1" fillId="3" borderId="2" xfId="0" applyFont="1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1" fillId="3" borderId="1" xfId="0" applyFont="1" applyFill="1" applyBorder="1"/>
    <xf numFmtId="0" fontId="0" fillId="3" borderId="3" xfId="0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/>
    <xf numFmtId="0" fontId="0" fillId="3" borderId="9" xfId="0" applyFill="1" applyBorder="1"/>
    <xf numFmtId="0" fontId="0" fillId="5" borderId="9" xfId="0" applyFill="1" applyBorder="1"/>
    <xf numFmtId="9" fontId="0" fillId="3" borderId="0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 applyAlignment="1">
      <alignment horizontal="center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0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164" fontId="0" fillId="3" borderId="15" xfId="0" applyNumberFormat="1" applyFont="1" applyFill="1" applyBorder="1"/>
    <xf numFmtId="0" fontId="0" fillId="6" borderId="1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4" xfId="0" applyFill="1" applyBorder="1"/>
    <xf numFmtId="0" fontId="0" fillId="6" borderId="14" xfId="0" applyFill="1" applyBorder="1" applyAlignment="1">
      <alignment horizontal="left"/>
    </xf>
    <xf numFmtId="0" fontId="0" fillId="8" borderId="5" xfId="0" applyFill="1" applyBorder="1" applyAlignment="1"/>
    <xf numFmtId="0" fontId="0" fillId="8" borderId="0" xfId="0" applyFill="1" applyBorder="1" applyAlignment="1"/>
    <xf numFmtId="0" fontId="0" fillId="8" borderId="6" xfId="0" applyFill="1" applyBorder="1" applyAlignment="1"/>
    <xf numFmtId="164" fontId="0" fillId="3" borderId="15" xfId="0" applyNumberForma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17" xfId="0" applyFill="1" applyBorder="1"/>
    <xf numFmtId="0" fontId="0" fillId="6" borderId="18" xfId="0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Q27"/>
  <sheetViews>
    <sheetView tabSelected="1" topLeftCell="A6" zoomScale="90" zoomScaleNormal="90" workbookViewId="0">
      <selection activeCell="R20" sqref="R20"/>
    </sheetView>
  </sheetViews>
  <sheetFormatPr defaultRowHeight="15"/>
  <cols>
    <col min="12" max="12" width="11.28515625" bestFit="1" customWidth="1"/>
    <col min="14" max="14" width="10.5703125" bestFit="1" customWidth="1"/>
    <col min="16" max="16" width="10.140625" bestFit="1" customWidth="1"/>
    <col min="17" max="17" width="15.7109375" bestFit="1" customWidth="1"/>
  </cols>
  <sheetData>
    <row r="4" spans="3:17" ht="15.75" thickBot="1"/>
    <row r="5" spans="3:17" ht="15.75" thickBot="1"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4"/>
      <c r="O5" s="1"/>
    </row>
    <row r="6" spans="3:17">
      <c r="C6" s="1"/>
      <c r="D6" s="5"/>
      <c r="E6" s="6"/>
      <c r="F6" s="6"/>
      <c r="G6" s="7"/>
      <c r="H6" s="6"/>
      <c r="I6" s="8"/>
      <c r="J6" s="6"/>
      <c r="K6" s="6"/>
      <c r="L6" s="6"/>
      <c r="M6" s="6"/>
      <c r="N6" s="9"/>
      <c r="O6" s="1"/>
      <c r="P6" s="10" t="s">
        <v>0</v>
      </c>
      <c r="Q6" s="10" t="s">
        <v>1</v>
      </c>
    </row>
    <row r="7" spans="3:17">
      <c r="C7" s="1"/>
      <c r="D7" s="11"/>
      <c r="E7" s="67" t="s">
        <v>2</v>
      </c>
      <c r="F7" s="67"/>
      <c r="G7" s="67"/>
      <c r="H7" s="67"/>
      <c r="I7" s="67"/>
      <c r="J7" s="67"/>
      <c r="K7" s="67"/>
      <c r="L7" s="67"/>
      <c r="M7" s="67"/>
      <c r="N7" s="12"/>
      <c r="O7" s="1"/>
      <c r="P7" s="10">
        <v>30</v>
      </c>
      <c r="Q7" s="10">
        <v>658.6</v>
      </c>
    </row>
    <row r="8" spans="3:17" ht="15.75" thickBot="1">
      <c r="C8" s="1"/>
      <c r="D8" s="11"/>
      <c r="E8" s="59" t="s">
        <v>3</v>
      </c>
      <c r="F8" s="59"/>
      <c r="G8" s="59"/>
      <c r="H8" s="59"/>
      <c r="I8" s="13"/>
      <c r="J8" s="59" t="s">
        <v>4</v>
      </c>
      <c r="K8" s="59"/>
      <c r="L8" s="59"/>
      <c r="M8" s="59"/>
      <c r="N8" s="12"/>
      <c r="O8" s="1"/>
      <c r="P8" s="10">
        <v>25</v>
      </c>
      <c r="Q8" s="10">
        <v>700.42</v>
      </c>
    </row>
    <row r="9" spans="3:17" ht="15.75" thickBot="1">
      <c r="C9" s="1"/>
      <c r="D9" s="11"/>
      <c r="E9" s="14" t="s">
        <v>5</v>
      </c>
      <c r="F9" s="6"/>
      <c r="G9" s="6"/>
      <c r="H9" s="15"/>
      <c r="I9" s="13"/>
      <c r="J9" s="14" t="s">
        <v>6</v>
      </c>
      <c r="K9" s="6"/>
      <c r="L9" s="6"/>
      <c r="M9" s="9"/>
      <c r="N9" s="12"/>
      <c r="O9" s="1"/>
      <c r="P9" s="10">
        <v>20</v>
      </c>
      <c r="Q9" s="10">
        <v>769.31</v>
      </c>
    </row>
    <row r="10" spans="3:17" ht="15.75" thickBot="1">
      <c r="C10" s="1"/>
      <c r="D10" s="11"/>
      <c r="E10" s="16" t="s">
        <v>7</v>
      </c>
      <c r="F10" s="17"/>
      <c r="G10" s="17"/>
      <c r="H10" s="18">
        <v>625</v>
      </c>
      <c r="I10" s="13"/>
      <c r="J10" s="16" t="s">
        <v>8</v>
      </c>
      <c r="K10" s="17"/>
      <c r="L10" s="17"/>
      <c r="M10" s="19">
        <v>1200</v>
      </c>
      <c r="N10" s="12"/>
      <c r="O10" s="1"/>
      <c r="P10" s="10">
        <v>15</v>
      </c>
      <c r="Q10" s="10">
        <v>893.25</v>
      </c>
    </row>
    <row r="11" spans="3:17">
      <c r="C11" s="1"/>
      <c r="D11" s="11"/>
      <c r="E11" s="11" t="s">
        <v>9</v>
      </c>
      <c r="F11" s="13"/>
      <c r="G11" s="13"/>
      <c r="H11" s="12">
        <v>3500</v>
      </c>
      <c r="I11" s="13"/>
      <c r="J11" s="11" t="s">
        <v>10</v>
      </c>
      <c r="K11" s="13"/>
      <c r="L11" s="13"/>
      <c r="M11" s="12">
        <v>2200</v>
      </c>
      <c r="N11" s="12"/>
      <c r="O11" s="1"/>
      <c r="P11" s="10">
        <v>10</v>
      </c>
      <c r="Q11" s="10">
        <v>1155.95</v>
      </c>
    </row>
    <row r="12" spans="3:17">
      <c r="C12" s="1"/>
      <c r="D12" s="11"/>
      <c r="E12" s="11" t="s">
        <v>11</v>
      </c>
      <c r="F12" s="13"/>
      <c r="G12" s="13"/>
      <c r="H12" s="12">
        <f>H10*H11</f>
        <v>2187500</v>
      </c>
      <c r="I12" s="20"/>
      <c r="J12" s="11" t="s">
        <v>12</v>
      </c>
      <c r="K12" s="13"/>
      <c r="L12" s="13"/>
      <c r="M12" s="12">
        <f>M10*M11</f>
        <v>2640000</v>
      </c>
      <c r="N12" s="12"/>
      <c r="O12" s="1"/>
    </row>
    <row r="13" spans="3:17">
      <c r="C13" s="1"/>
      <c r="D13" s="11"/>
      <c r="E13" s="11" t="s">
        <v>13</v>
      </c>
      <c r="F13" s="13"/>
      <c r="G13" s="13"/>
      <c r="H13" s="12">
        <f>H12*25%</f>
        <v>546875</v>
      </c>
      <c r="I13" s="13"/>
      <c r="J13" s="11" t="s">
        <v>14</v>
      </c>
      <c r="K13" s="13"/>
      <c r="L13" s="13"/>
      <c r="M13" s="12">
        <f>M12/100*10</f>
        <v>264000</v>
      </c>
      <c r="N13" s="12"/>
      <c r="O13" s="1"/>
    </row>
    <row r="14" spans="3:17" ht="15.75" thickBot="1">
      <c r="C14" s="1"/>
      <c r="D14" s="11"/>
      <c r="E14" s="21" t="s">
        <v>15</v>
      </c>
      <c r="F14" s="22"/>
      <c r="G14" s="22"/>
      <c r="H14" s="23">
        <f>H12*75%</f>
        <v>1640625</v>
      </c>
      <c r="I14" s="13"/>
      <c r="J14" s="21" t="s">
        <v>16</v>
      </c>
      <c r="K14" s="22"/>
      <c r="L14" s="22"/>
      <c r="M14" s="23">
        <f>M12/100*90</f>
        <v>2376000</v>
      </c>
      <c r="N14" s="12"/>
      <c r="O14" s="1"/>
    </row>
    <row r="15" spans="3:17" ht="15.75" thickBot="1">
      <c r="C15" s="1"/>
      <c r="D15" s="11"/>
      <c r="E15" s="13" t="s">
        <v>17</v>
      </c>
      <c r="F15" s="13">
        <v>2200</v>
      </c>
      <c r="G15" s="24" t="s">
        <v>18</v>
      </c>
      <c r="H15" s="13">
        <f>H11-F15</f>
        <v>1300</v>
      </c>
      <c r="I15" s="13"/>
      <c r="J15" s="13"/>
      <c r="K15" s="13"/>
      <c r="L15" s="13"/>
      <c r="M15" s="13"/>
      <c r="N15" s="12"/>
      <c r="O15" s="1"/>
    </row>
    <row r="16" spans="3:17">
      <c r="C16" s="1"/>
      <c r="D16" s="11"/>
      <c r="E16" s="68" t="s">
        <v>19</v>
      </c>
      <c r="F16" s="69"/>
      <c r="G16" s="69"/>
      <c r="H16" s="70"/>
      <c r="I16" s="13"/>
      <c r="J16" s="68" t="s">
        <v>20</v>
      </c>
      <c r="K16" s="69"/>
      <c r="L16" s="69"/>
      <c r="M16" s="70"/>
      <c r="N16" s="12"/>
      <c r="O16" s="1"/>
    </row>
    <row r="17" spans="3:15" ht="15.75" thickBot="1">
      <c r="C17" s="1"/>
      <c r="D17" s="11"/>
      <c r="E17" s="71"/>
      <c r="F17" s="72"/>
      <c r="G17" s="25">
        <f>H15*H10/100*18</f>
        <v>146250</v>
      </c>
      <c r="H17" s="26"/>
      <c r="I17" s="13"/>
      <c r="J17" s="73">
        <f>H12+M12</f>
        <v>4827500</v>
      </c>
      <c r="K17" s="74"/>
      <c r="L17" s="74"/>
      <c r="M17" s="75"/>
      <c r="N17" s="12"/>
      <c r="O17" s="1"/>
    </row>
    <row r="18" spans="3:15" ht="15.75" thickBot="1">
      <c r="C18" s="1"/>
      <c r="D18" s="11"/>
      <c r="E18" s="58" t="s">
        <v>21</v>
      </c>
      <c r="F18" s="58"/>
      <c r="G18" s="58"/>
      <c r="H18" s="58"/>
      <c r="I18" s="13"/>
      <c r="J18" s="59" t="s">
        <v>22</v>
      </c>
      <c r="K18" s="59"/>
      <c r="L18" s="59"/>
      <c r="M18" s="59"/>
      <c r="N18" s="12"/>
      <c r="O18" s="1"/>
    </row>
    <row r="19" spans="3:15">
      <c r="C19" s="1"/>
      <c r="D19" s="11"/>
      <c r="E19" s="27" t="s">
        <v>23</v>
      </c>
      <c r="F19" s="28"/>
      <c r="G19" s="28"/>
      <c r="H19" s="29">
        <f>H10*2200/100*11</f>
        <v>151250</v>
      </c>
      <c r="I19" s="13"/>
      <c r="J19" s="60" t="s">
        <v>24</v>
      </c>
      <c r="K19" s="61"/>
      <c r="L19" s="30">
        <f>H13+H19+H17+G17+M15+100000</f>
        <v>944375</v>
      </c>
      <c r="M19" s="31"/>
      <c r="N19" s="12"/>
      <c r="O19" s="1"/>
    </row>
    <row r="20" spans="3:15">
      <c r="C20" s="1"/>
      <c r="D20" s="11"/>
      <c r="E20" s="32" t="s">
        <v>25</v>
      </c>
      <c r="F20" s="33"/>
      <c r="G20" s="33"/>
      <c r="H20" s="34">
        <v>20000</v>
      </c>
      <c r="I20" s="13"/>
      <c r="J20" s="62" t="s">
        <v>26</v>
      </c>
      <c r="K20" s="63"/>
      <c r="L20" s="35">
        <f>J26-L19</f>
        <v>4375625</v>
      </c>
      <c r="M20" s="36"/>
      <c r="N20" s="12"/>
      <c r="O20" s="1"/>
    </row>
    <row r="21" spans="3:15" ht="15.75" thickBot="1">
      <c r="C21" s="1"/>
      <c r="D21" s="11"/>
      <c r="E21" s="32" t="s">
        <v>27</v>
      </c>
      <c r="F21" s="33"/>
      <c r="G21" s="33"/>
      <c r="H21" s="34">
        <v>30000</v>
      </c>
      <c r="I21" s="13"/>
      <c r="J21" s="32" t="s">
        <v>28</v>
      </c>
      <c r="K21" s="33"/>
      <c r="L21" s="64">
        <v>6.9000000000000006E-2</v>
      </c>
      <c r="M21" s="65"/>
      <c r="N21" s="12"/>
      <c r="O21" s="1"/>
    </row>
    <row r="22" spans="3:15" ht="15.75" thickBot="1">
      <c r="C22" s="1"/>
      <c r="D22" s="11"/>
      <c r="E22" s="32" t="s">
        <v>29</v>
      </c>
      <c r="F22" s="33"/>
      <c r="G22" s="33"/>
      <c r="H22" s="34">
        <v>35000</v>
      </c>
      <c r="I22" s="13"/>
      <c r="J22" s="37">
        <v>15</v>
      </c>
      <c r="K22" s="38">
        <v>20</v>
      </c>
      <c r="L22" s="38">
        <v>25</v>
      </c>
      <c r="M22" s="39">
        <v>30</v>
      </c>
      <c r="N22" s="40">
        <f>L20/100000</f>
        <v>43.756250000000001</v>
      </c>
      <c r="O22" s="1"/>
    </row>
    <row r="23" spans="3:15" ht="15.75" thickBot="1">
      <c r="C23" s="1"/>
      <c r="D23" s="11"/>
      <c r="E23" s="32" t="s">
        <v>30</v>
      </c>
      <c r="F23" s="33"/>
      <c r="G23" s="33"/>
      <c r="H23" s="34">
        <v>35000</v>
      </c>
      <c r="I23" s="13"/>
      <c r="J23" s="41">
        <f>N22*Q10</f>
        <v>39085.270312500004</v>
      </c>
      <c r="K23" s="42">
        <f>N22*Q9</f>
        <v>33662.120687499999</v>
      </c>
      <c r="L23" s="43">
        <f>N22*Q8</f>
        <v>30647.752625000001</v>
      </c>
      <c r="M23" s="44">
        <f>N22*Q7</f>
        <v>28817.866250000003</v>
      </c>
      <c r="N23" s="12"/>
      <c r="O23" s="1"/>
    </row>
    <row r="24" spans="3:15" ht="15.75" thickBot="1">
      <c r="C24" s="1"/>
      <c r="D24" s="11"/>
      <c r="E24" s="32" t="s">
        <v>31</v>
      </c>
      <c r="F24" s="33"/>
      <c r="G24" s="33"/>
      <c r="H24" s="34">
        <v>45000</v>
      </c>
      <c r="I24" s="13"/>
      <c r="J24" s="45" t="s">
        <v>32</v>
      </c>
      <c r="K24" s="46"/>
      <c r="L24" s="46"/>
      <c r="M24" s="47">
        <f>L20-267000</f>
        <v>4108625</v>
      </c>
      <c r="N24" s="48">
        <f>N22-2.67</f>
        <v>41.08625</v>
      </c>
      <c r="O24" s="1"/>
    </row>
    <row r="25" spans="3:15" ht="15.75" thickBot="1">
      <c r="C25" s="1"/>
      <c r="D25" s="11"/>
      <c r="E25" s="49" t="s">
        <v>33</v>
      </c>
      <c r="F25" s="50"/>
      <c r="G25" s="50"/>
      <c r="H25" s="51">
        <v>30000</v>
      </c>
      <c r="I25" s="13"/>
      <c r="J25" s="52">
        <f>N24*Q10</f>
        <v>36700.292812499996</v>
      </c>
      <c r="K25" s="53">
        <f>N24*Q9</f>
        <v>31608.062987499998</v>
      </c>
      <c r="L25" s="54">
        <f>N24*Q8</f>
        <v>28777.631224999997</v>
      </c>
      <c r="M25" s="55">
        <f>N24*Q7</f>
        <v>27059.40425</v>
      </c>
      <c r="N25" s="12"/>
      <c r="O25" s="1"/>
    </row>
    <row r="26" spans="3:15" ht="23.25" thickBot="1">
      <c r="C26" s="1"/>
      <c r="D26" s="21"/>
      <c r="E26" s="22"/>
      <c r="F26" s="22"/>
      <c r="G26" s="22"/>
      <c r="H26" s="56" t="s">
        <v>34</v>
      </c>
      <c r="I26" s="56"/>
      <c r="J26" s="66">
        <f>H12+M12+H25+H24+H23+H22+H21+H20+H19+G17+H17+M15</f>
        <v>5320000</v>
      </c>
      <c r="K26" s="66"/>
      <c r="L26" s="57"/>
      <c r="M26" s="22"/>
      <c r="N26" s="23"/>
      <c r="O26" s="1"/>
    </row>
    <row r="27" spans="3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mergeCells count="13">
    <mergeCell ref="J26:K26"/>
    <mergeCell ref="E7:M7"/>
    <mergeCell ref="E8:H8"/>
    <mergeCell ref="J8:M8"/>
    <mergeCell ref="E16:H16"/>
    <mergeCell ref="J16:M16"/>
    <mergeCell ref="E17:F17"/>
    <mergeCell ref="J17:M17"/>
    <mergeCell ref="E18:H18"/>
    <mergeCell ref="J18:M18"/>
    <mergeCell ref="J19:K19"/>
    <mergeCell ref="J20:K20"/>
    <mergeCell ref="L21:M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Nithyanadam</dc:creator>
  <cp:lastModifiedBy>kesavaraj</cp:lastModifiedBy>
  <dcterms:created xsi:type="dcterms:W3CDTF">2021-04-16T10:13:13Z</dcterms:created>
  <dcterms:modified xsi:type="dcterms:W3CDTF">2021-04-17T11:10:38Z</dcterms:modified>
</cp:coreProperties>
</file>