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hidePivotFieldList="1"/>
  <mc:AlternateContent xmlns:mc="http://schemas.openxmlformats.org/markup-compatibility/2006">
    <mc:Choice Requires="x15">
      <x15ac:absPath xmlns:x15ac="http://schemas.microsoft.com/office/spreadsheetml/2010/11/ac" url="C:\Users\רמי\Desktop\"/>
    </mc:Choice>
  </mc:AlternateContent>
  <bookViews>
    <workbookView xWindow="0" yWindow="0" windowWidth="28800" windowHeight="14040" tabRatio="889"/>
  </bookViews>
  <sheets>
    <sheet name="רובוטיקס " sheetId="16" r:id="rId1"/>
    <sheet name="עלויות" sheetId="2" r:id="rId2"/>
    <sheet name="רחפנים " sheetId="3" r:id="rId3"/>
    <sheet name="תלת מימד" sheetId="4" r:id="rId4"/>
    <sheet name="חוקרים צעירים" sheetId="5" r:id="rId5"/>
    <sheet name="CNC" sheetId="6" r:id="rId6"/>
    <sheet name="טימיו - גני ילדים " sheetId="7" r:id="rId7"/>
    <sheet name="בית חכם" sheetId="8" r:id="rId8"/>
    <sheet name="תאי דלק" sheetId="9" r:id="rId9"/>
    <sheet name="מיקרוביט" sheetId="10" r:id="rId10"/>
    <sheet name="מייקרים" sheetId="11" r:id="rId11"/>
    <sheet name="קפוארה" sheetId="12" r:id="rId12"/>
    <sheet name="ספורט טכנולוגי" sheetId="13" r:id="rId13"/>
    <sheet name="תחרויות רובוטיקה" sheetId="14" r:id="rId14"/>
  </sheets>
  <definedNames>
    <definedName name="ColumnTitle10">ExpAug[[#Headers],[תאריך]]</definedName>
    <definedName name="ColumnTitle11">ExpSep[[#Headers],[תאריך]]</definedName>
    <definedName name="ColumnTitle12">ExpOct[[#Headers],[תאריך]]</definedName>
    <definedName name="ColumnTitle13">ExpNov[[#Headers],[תאריך]]</definedName>
    <definedName name="ColumnTitle14">ExpDec[[#Headers],[תאריך]]</definedName>
    <definedName name="ColumnTitle2">סיכום_ההוצאות[[#Headers],[הוצאות]]</definedName>
    <definedName name="ColumnTitle3">ExpJan[[#Headers],[מפרט]]</definedName>
    <definedName name="ColumnTitle4">ExpFeb[[#Headers],[מפרט]]</definedName>
    <definedName name="ColumnTitle5">ExpMar[[#Headers],[מפרט]]</definedName>
    <definedName name="ColumnTitle6">ExpApr[[#Headers],[מפרט]]</definedName>
    <definedName name="ColumnTitle7">ExpMay[[#Headers],[מפרט]]</definedName>
    <definedName name="ColumnTitle8">ExpJun[[#Headers],[תאריך]]</definedName>
    <definedName name="ColumnTitle9">ExpJul[[#Headers],[תאריך]]</definedName>
    <definedName name="_xlnm.Print_Titles" localSheetId="5">CNC!$2:$2</definedName>
    <definedName name="_xlnm.Print_Titles" localSheetId="7">'בית חכם'!$2:$2</definedName>
    <definedName name="_xlnm.Print_Titles" localSheetId="4">'חוקרים צעירים'!$2:$2</definedName>
    <definedName name="_xlnm.Print_Titles" localSheetId="6">'טימיו - גני ילדים '!$2:$2</definedName>
    <definedName name="_xlnm.Print_Titles" localSheetId="10">מייקרים!$2:$2</definedName>
    <definedName name="_xlnm.Print_Titles" localSheetId="9">מיקרוביט!$2:$2</definedName>
    <definedName name="_xlnm.Print_Titles" localSheetId="12">'ספורט טכנולוגי'!$2:$2</definedName>
    <definedName name="_xlnm.Print_Titles" localSheetId="1">עלויות!$4:$4</definedName>
    <definedName name="_xlnm.Print_Titles" localSheetId="11">קפוארה!$2:$2</definedName>
    <definedName name="_xlnm.Print_Titles" localSheetId="2">'רחפנים '!$2:$2</definedName>
    <definedName name="_xlnm.Print_Titles" localSheetId="8">'תאי דלק'!$2:$2</definedName>
    <definedName name="_xlnm.Print_Titles" localSheetId="13">'תחרויות רובוטיקה'!$2:$2</definedName>
    <definedName name="_xlnm.Print_Titles" localSheetId="3">'תלת מימד'!$2:$2</definedName>
    <definedName name="קטגוריות_הוצאות">סיכום_ההוצאות[הוצאות]</definedName>
  </definedNames>
  <calcPr calcId="152511"/>
</workbook>
</file>

<file path=xl/calcChain.xml><?xml version="1.0" encoding="utf-8"?>
<calcChain xmlns="http://schemas.openxmlformats.org/spreadsheetml/2006/main">
  <c r="C9" i="12" l="1"/>
  <c r="C9" i="13"/>
  <c r="C9" i="14"/>
  <c r="C9" i="11"/>
  <c r="C9" i="7"/>
  <c r="C9" i="6"/>
  <c r="C9" i="5"/>
  <c r="C9" i="4"/>
  <c r="C9" i="3"/>
  <c r="C9" i="10"/>
  <c r="C9" i="9"/>
  <c r="C9" i="8"/>
  <c r="M6" i="2" l="1"/>
  <c r="M7" i="2"/>
  <c r="M8" i="2"/>
  <c r="M9" i="2"/>
  <c r="M5" i="2"/>
  <c r="L6" i="2"/>
  <c r="L7" i="2"/>
  <c r="L8" i="2"/>
  <c r="L9" i="2"/>
  <c r="L5" i="2"/>
  <c r="K6" i="2"/>
  <c r="K7" i="2"/>
  <c r="K8" i="2"/>
  <c r="K9" i="2"/>
  <c r="K5" i="2"/>
  <c r="J6" i="2"/>
  <c r="J7" i="2"/>
  <c r="J8" i="2"/>
  <c r="J9" i="2"/>
  <c r="J5" i="2"/>
  <c r="I6" i="2"/>
  <c r="I7" i="2"/>
  <c r="I8" i="2"/>
  <c r="I9" i="2"/>
  <c r="I5" i="2"/>
  <c r="H6" i="2"/>
  <c r="H7" i="2"/>
  <c r="H8" i="2"/>
  <c r="H9" i="2"/>
  <c r="H5" i="2"/>
  <c r="G6" i="2"/>
  <c r="G7" i="2"/>
  <c r="G8" i="2"/>
  <c r="G9" i="2"/>
  <c r="G5" i="2"/>
  <c r="F6" i="2"/>
  <c r="F7" i="2"/>
  <c r="F8" i="2"/>
  <c r="F9" i="2"/>
  <c r="F5" i="2"/>
  <c r="E6" i="2"/>
  <c r="E7" i="2"/>
  <c r="E8" i="2"/>
  <c r="E9" i="2"/>
  <c r="E5" i="2"/>
  <c r="D6" i="2"/>
  <c r="D7" i="2"/>
  <c r="D8" i="2"/>
  <c r="D9" i="2"/>
  <c r="D5" i="2"/>
  <c r="C6" i="2"/>
  <c r="C7" i="2"/>
  <c r="C8" i="2"/>
  <c r="C9" i="2"/>
  <c r="C5" i="2"/>
  <c r="B6" i="2"/>
  <c r="B7" i="2"/>
  <c r="B8" i="2"/>
  <c r="B9" i="2"/>
  <c r="B5" i="2"/>
  <c r="D10" i="2" l="1"/>
  <c r="N5" i="2"/>
  <c r="N8" i="2"/>
  <c r="N6" i="2"/>
  <c r="N10" i="2" s="1"/>
  <c r="F10" i="2"/>
  <c r="J10" i="2"/>
  <c r="N9" i="2"/>
  <c r="N7" i="2"/>
  <c r="C10" i="2"/>
  <c r="E10" i="2"/>
  <c r="G10" i="2"/>
  <c r="H10" i="2"/>
  <c r="I10" i="2"/>
  <c r="K10" i="2"/>
  <c r="L10" i="2"/>
  <c r="M10" i="2"/>
  <c r="B10" i="2"/>
</calcChain>
</file>

<file path=xl/sharedStrings.xml><?xml version="1.0" encoding="utf-8"?>
<sst xmlns="http://schemas.openxmlformats.org/spreadsheetml/2006/main" count="372" uniqueCount="103">
  <si>
    <t>הוצאות</t>
  </si>
  <si>
    <t>הוצאה 1</t>
  </si>
  <si>
    <t>הוצאה 2</t>
  </si>
  <si>
    <t>הוצאה 3</t>
  </si>
  <si>
    <t>הוצאה 4</t>
  </si>
  <si>
    <t>הוצאה 5</t>
  </si>
  <si>
    <t>ינו</t>
  </si>
  <si>
    <t>פבר</t>
  </si>
  <si>
    <t>מרץ</t>
  </si>
  <si>
    <t>אפר</t>
  </si>
  <si>
    <t>מאי</t>
  </si>
  <si>
    <t>יונ</t>
  </si>
  <si>
    <t>יול</t>
  </si>
  <si>
    <t>אוג</t>
  </si>
  <si>
    <t>ספט</t>
  </si>
  <si>
    <t>אוק</t>
  </si>
  <si>
    <t>נוב</t>
  </si>
  <si>
    <t>דצמ</t>
  </si>
  <si>
    <t>עצות</t>
  </si>
  <si>
    <t>מגמה</t>
  </si>
  <si>
    <t>תאריך</t>
  </si>
  <si>
    <t>מס' הזמנת רכש</t>
  </si>
  <si>
    <t>סכום</t>
  </si>
  <si>
    <t>סיכום</t>
  </si>
  <si>
    <t>קטגוריה</t>
  </si>
  <si>
    <t>תיאור</t>
  </si>
  <si>
    <t>ציוד</t>
  </si>
  <si>
    <t>סה"כ</t>
  </si>
  <si>
    <t>מי אנחנו ? ואיך אנחנו יכולים לסייע בתהליך.</t>
  </si>
  <si>
    <t xml:space="preserve">רובוטיקס, קיימת למעלה מ18 שנים, מובילה בתחום החינוך הטכנולוגי מדעי ובשנים האחרונות שילוב של קורסי ספורט ומייקרים </t>
  </si>
  <si>
    <t xml:space="preserve">קישור לאתר המייקרים שלנו :   לחץ כאן </t>
  </si>
  <si>
    <t>קישור לאתר רובוטיקס: www.robotix.co.il לחץ כאן</t>
  </si>
  <si>
    <t>יתרונות בעבודה עם רובוטיקס:</t>
  </si>
  <si>
    <t>הגוף החינוכי עם מגוון הקורסים הרחב ביותר, עם אפשרות לעבודה במגוון גילאים מהגן עד התיכון, אנחנו שם.</t>
  </si>
  <si>
    <t xml:space="preserve">יועץ ומומחה בתתום הצטיידות הטכנולוגית ומכאן שאנו לא רק מדריכים אנו גם בונים את המרכזים החינוכיים </t>
  </si>
  <si>
    <t>מה הצעדים הבאים:</t>
  </si>
  <si>
    <t>לבחון את הצעות המחיר שלנו לתחומים השונים, להבין איזה תחומים תרצו להרחיב את הפעילות בשנה הבא שלכם.</t>
  </si>
  <si>
    <t>לזמן את הצוות שלנו לישיבת תמחור: נגה תבור 0587187133     רמי חדאד 0543100149</t>
  </si>
  <si>
    <t xml:space="preserve">להעביר את הטפסים עד תאריך 10/7 לחתימת אישורים ולקבלת הערות </t>
  </si>
  <si>
    <t xml:space="preserve">לקבוע מסגרות הקשת תקציב לפעילות שונות בתחומים שונים </t>
  </si>
  <si>
    <t>רחפנים</t>
  </si>
  <si>
    <t>הדרכה</t>
  </si>
  <si>
    <t>הנחיית מורים</t>
  </si>
  <si>
    <t xml:space="preserve">ציוד מתכלה </t>
  </si>
  <si>
    <t>יום תוצרים/סיכום תוכנית</t>
  </si>
  <si>
    <t>תלת מימד</t>
  </si>
  <si>
    <t xml:space="preserve">חוקרים </t>
  </si>
  <si>
    <t>CNC</t>
  </si>
  <si>
    <t>טימיו</t>
  </si>
  <si>
    <t xml:space="preserve">בית חכם </t>
  </si>
  <si>
    <t>תאי דלק</t>
  </si>
  <si>
    <t>מיקרוביט</t>
  </si>
  <si>
    <t>מייקרים</t>
  </si>
  <si>
    <t>קפוארה</t>
  </si>
  <si>
    <t>ספורט</t>
  </si>
  <si>
    <t>תחרויות</t>
  </si>
  <si>
    <t>חישוב עלויות קול קורא (כולל מע"מ)</t>
  </si>
  <si>
    <t>מפרט</t>
  </si>
  <si>
    <t xml:space="preserve">סט 12 ערכות רחפנים ניתנים לתכנות </t>
  </si>
  <si>
    <t xml:space="preserve">32 שיעורים </t>
  </si>
  <si>
    <t xml:space="preserve">4 מפגשי חניכה + 3 מפגשים סינכרונים </t>
  </si>
  <si>
    <t>חומרי יצירה/חומרי גלם/צבע/דבק וכו'</t>
  </si>
  <si>
    <t xml:space="preserve">יועץ בטיחותי </t>
  </si>
  <si>
    <t>סיור ואישור מתקנים + חניכה אישית למדריך</t>
  </si>
  <si>
    <t>כולל הגברה, הנחייה, שילוט, אבטחה ואישורים</t>
  </si>
  <si>
    <t>תשלום עבור מדפסת תלת מימד משולב 3 ראשים</t>
  </si>
  <si>
    <t>חומר גלם להדפסה/צבע וכלים לצבוע תצורים</t>
  </si>
  <si>
    <t>חוקרים צעירים</t>
  </si>
  <si>
    <t>טימיו - גני ילדים</t>
  </si>
  <si>
    <t>בית חכם</t>
  </si>
  <si>
    <t xml:space="preserve">תאי דלק - אנרגיה ירוקה </t>
  </si>
  <si>
    <t xml:space="preserve">מייקרים - יוצרים צעירים </t>
  </si>
  <si>
    <t>ספורט טכנולוגי</t>
  </si>
  <si>
    <t>תחרויות רובוטיקה</t>
  </si>
  <si>
    <t xml:space="preserve">8 ערכות חוקרים צעירים </t>
  </si>
  <si>
    <t xml:space="preserve">יועץ מדעי </t>
  </si>
  <si>
    <t xml:space="preserve">התאמה אישית לתוכנית הלימודים </t>
  </si>
  <si>
    <t>4 ערכות יצירה מונחות מחשב CNC</t>
  </si>
  <si>
    <t>חומר גלם לכרסום וחריטה וחיתוך בלייזר</t>
  </si>
  <si>
    <t>אישור מהנדס לפעילות לייזר</t>
  </si>
  <si>
    <t xml:space="preserve">מזוודת רובוטים מסוג טימיו </t>
  </si>
  <si>
    <t>יועץ פדגוגי לגיל הרך</t>
  </si>
  <si>
    <t>כתיבת תוכנית לימודים מותאמת אישית לילדים</t>
  </si>
  <si>
    <t xml:space="preserve">12 ערכות תכנות ויישום לבית חכם מגרמניה </t>
  </si>
  <si>
    <t>מפגש עם אדריכל/מעצב בתים</t>
  </si>
  <si>
    <t>סט 12 ערכות אנרגיה ירוקה כולל תא דלק</t>
  </si>
  <si>
    <t>מומחה לאנרגיה מתחדשת</t>
  </si>
  <si>
    <t>מפגש אישי עם מומחה בתחום אנרגיה מתחדשת</t>
  </si>
  <si>
    <t xml:space="preserve">9 ערכות מיקרוביט עם סביבת פיתוח </t>
  </si>
  <si>
    <t>מפגש</t>
  </si>
  <si>
    <t xml:space="preserve">ערכות כלי עבודה אישיים, וחומרי גלם אישיים </t>
  </si>
  <si>
    <t xml:space="preserve">מפגש עם מייקר מומחה </t>
  </si>
  <si>
    <t xml:space="preserve">עמדת הלחמה, כלי עבודה חשמליים כיתתיים </t>
  </si>
  <si>
    <t>סט 21 חליפות קפוארה</t>
  </si>
  <si>
    <t xml:space="preserve">מפגש עם מאמן מומחה </t>
  </si>
  <si>
    <t xml:space="preserve">מתקני נגינה ואימון מיוחדים </t>
  </si>
  <si>
    <t>ציוד מתכלה לאימונים</t>
  </si>
  <si>
    <t xml:space="preserve">הענקת דרגה לתלמידים באמצע השנה </t>
  </si>
  <si>
    <t>21 ערכות ספורט חכם (שעון חכם, דלגית, ועוד)</t>
  </si>
  <si>
    <t>תזונאי/ת לקביעת תפריט אישי</t>
  </si>
  <si>
    <t xml:space="preserve">שיפור רמת האימונים עם תזונה ראויה </t>
  </si>
  <si>
    <t xml:space="preserve">8 רובוטים - ערכות תחרות </t>
  </si>
  <si>
    <t>רובוטיקס תמצא תורם/סיוע להשתלמת ה"מצ'ינג" כחברה וותיקה בתחום אנו מכירים מגוון רחב של גופים שמכירים אותנו ועובדים איתנו שנים, ומוכנים לסייע בהשתתפות המימון, אנו מתחייבים לתרומה של 15% מהיקף הפעילות.</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</si>
</sst>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m/d/yy;@"/>
    <numFmt numFmtId="165" formatCode="[$-1010000]d/m/yy;@"/>
    <numFmt numFmtId="170" formatCode="&quot;₪&quot;\ #,##0"/>
  </numFmts>
  <fonts count="19" x14ac:knownFonts="1">
    <font>
      <sz val="11"/>
      <color theme="1"/>
      <name val="Calibri"/>
      <family val="2"/>
      <scheme val="minor"/>
    </font>
    <font>
      <sz val="10"/>
      <color theme="1"/>
      <name val="Calibri"/>
      <family val="2"/>
      <scheme val="minor"/>
    </font>
    <font>
      <sz val="22.5"/>
      <color theme="1" tint="0.34998626667073579"/>
      <name val="Century Gothic"/>
      <family val="2"/>
      <scheme val="major"/>
    </font>
    <font>
      <sz val="11"/>
      <color theme="0"/>
      <name val="Century Gothic"/>
      <family val="2"/>
      <scheme val="major"/>
    </font>
    <font>
      <sz val="11"/>
      <color theme="10"/>
      <name val="Calibri"/>
      <family val="2"/>
      <scheme val="minor"/>
    </font>
    <font>
      <sz val="11"/>
      <color theme="11"/>
      <name val="Calibri"/>
      <family val="2"/>
      <scheme val="minor"/>
    </font>
    <font>
      <b/>
      <sz val="11"/>
      <color theme="3"/>
      <name val="Century Gothic"/>
      <family val="2"/>
      <scheme val="major"/>
    </font>
    <font>
      <b/>
      <sz val="11"/>
      <color theme="1"/>
      <name val="Century Gothic"/>
      <family val="2"/>
      <scheme val="major"/>
    </font>
    <font>
      <sz val="11"/>
      <color theme="1"/>
      <name val="Calibri"/>
      <family val="2"/>
      <scheme val="minor"/>
    </font>
    <font>
      <b/>
      <sz val="11"/>
      <color theme="1"/>
      <name val="Tahoma"/>
      <family val="2"/>
    </font>
    <font>
      <sz val="22.5"/>
      <color theme="1" tint="0.34998626667073579"/>
      <name val="Tahoma"/>
      <family val="2"/>
    </font>
    <font>
      <sz val="11"/>
      <color theme="1"/>
      <name val="Tahoma"/>
      <family val="2"/>
    </font>
    <font>
      <sz val="11"/>
      <color theme="10"/>
      <name val="Tahoma"/>
      <family val="2"/>
    </font>
    <font>
      <b/>
      <sz val="11"/>
      <color theme="3"/>
      <name val="Tahoma"/>
      <family val="2"/>
    </font>
    <font>
      <sz val="10"/>
      <color theme="1"/>
      <name val="Tahoma"/>
      <family val="2"/>
    </font>
    <font>
      <b/>
      <sz val="18"/>
      <color theme="0"/>
      <name val="Calibri"/>
      <family val="2"/>
      <scheme val="minor"/>
    </font>
    <font>
      <u/>
      <sz val="22.5"/>
      <color rgb="FF002060"/>
      <name val="Tahoma"/>
      <family val="2"/>
    </font>
    <font>
      <sz val="11"/>
      <color theme="1"/>
      <name val="Tahoma"/>
    </font>
    <font>
      <b/>
      <u/>
      <sz val="11"/>
      <color theme="1"/>
      <name val="Tahoma"/>
      <family val="2"/>
    </font>
  </fonts>
  <fills count="4">
    <fill>
      <patternFill patternType="none"/>
    </fill>
    <fill>
      <patternFill patternType="gray125"/>
    </fill>
    <fill>
      <patternFill patternType="solid">
        <fgColor theme="0" tint="-4.9989318521683403E-2"/>
        <bgColor indexed="64"/>
      </patternFill>
    </fill>
    <fill>
      <patternFill patternType="solid">
        <fgColor theme="1" tint="0.34998626667073579"/>
        <bgColor indexed="64"/>
      </patternFill>
    </fill>
  </fills>
  <borders count="3">
    <border>
      <left/>
      <right/>
      <top/>
      <bottom/>
      <diagonal/>
    </border>
    <border>
      <left/>
      <right style="medium">
        <color theme="0"/>
      </right>
      <top/>
      <bottom/>
      <diagonal/>
    </border>
    <border>
      <left style="medium">
        <color theme="0"/>
      </left>
      <right style="medium">
        <color theme="0"/>
      </right>
      <top/>
      <bottom/>
      <diagonal/>
    </border>
  </borders>
  <cellStyleXfs count="13">
    <xf numFmtId="0" fontId="0" fillId="0" borderId="0"/>
    <xf numFmtId="0" fontId="2" fillId="0" borderId="0" applyNumberFormat="0" applyFill="0" applyBorder="0" applyAlignment="0" applyProtection="0"/>
    <xf numFmtId="0" fontId="3" fillId="3" borderId="2" applyNumberFormat="0" applyProtection="0">
      <alignment horizontal="center" vertical="center"/>
    </xf>
    <xf numFmtId="0" fontId="7" fillId="0" borderId="0" applyNumberFormat="0" applyFill="0" applyProtection="0">
      <alignment horizontal="left" indent="1"/>
    </xf>
    <xf numFmtId="4" fontId="7" fillId="0" borderId="0" applyFill="0" applyProtection="0">
      <alignment horizontal="right" indent="1"/>
    </xf>
    <xf numFmtId="0" fontId="6" fillId="2" borderId="0" applyNumberFormat="0" applyBorder="0" applyProtection="0">
      <alignment vertical="center" wrapText="1"/>
    </xf>
    <xf numFmtId="0" fontId="4" fillId="3" borderId="0" applyNumberFormat="0" applyBorder="0" applyAlignment="0" applyProtection="0"/>
    <xf numFmtId="0" fontId="5" fillId="3" borderId="0" applyNumberFormat="0" applyBorder="0" applyAlignment="0" applyProtection="0"/>
    <xf numFmtId="0" fontId="8" fillId="0" borderId="0">
      <alignment horizontal="left" wrapText="1" indent="1"/>
    </xf>
    <xf numFmtId="4" fontId="8" fillId="0" borderId="0">
      <alignment horizontal="right" indent="1"/>
    </xf>
    <xf numFmtId="164" fontId="8" fillId="0" borderId="0">
      <alignment horizontal="left" indent="1"/>
    </xf>
    <xf numFmtId="0" fontId="1" fillId="0" borderId="0">
      <alignment horizontal="left" vertical="center" wrapText="1" indent="6"/>
    </xf>
    <xf numFmtId="0" fontId="8" fillId="0" borderId="0">
      <alignment horizontal="left" vertical="center" wrapText="1" indent="3"/>
    </xf>
  </cellStyleXfs>
  <cellXfs count="31">
    <xf numFmtId="0" fontId="0" fillId="0" borderId="0" xfId="0"/>
    <xf numFmtId="0" fontId="9" fillId="0" borderId="0" xfId="3" applyFont="1" applyFill="1" applyAlignment="1">
      <alignment horizontal="right" indent="1"/>
    </xf>
    <xf numFmtId="0" fontId="9" fillId="0" borderId="0" xfId="0" applyFont="1" applyFill="1" applyBorder="1" applyAlignment="1">
      <alignment horizontal="right" indent="1"/>
    </xf>
    <xf numFmtId="0" fontId="10" fillId="0" borderId="0" xfId="1" applyFont="1" applyAlignment="1">
      <alignment horizontal="right"/>
    </xf>
    <xf numFmtId="0" fontId="11" fillId="0" borderId="0" xfId="0" applyFont="1"/>
    <xf numFmtId="0" fontId="12" fillId="3" borderId="2" xfId="6" applyFont="1" applyBorder="1" applyAlignment="1">
      <alignment horizontal="center" vertical="center"/>
    </xf>
    <xf numFmtId="0" fontId="11" fillId="0" borderId="0" xfId="8" applyFont="1" applyAlignment="1">
      <alignment horizontal="right" wrapText="1" indent="1"/>
    </xf>
    <xf numFmtId="4" fontId="11" fillId="0" borderId="0" xfId="9" applyNumberFormat="1" applyFont="1" applyAlignment="1">
      <alignment horizontal="left" indent="1"/>
    </xf>
    <xf numFmtId="4" fontId="9" fillId="0" borderId="0" xfId="0" applyNumberFormat="1" applyFont="1" applyFill="1" applyBorder="1" applyAlignment="1">
      <alignment horizontal="left" indent="1"/>
    </xf>
    <xf numFmtId="0" fontId="13" fillId="2" borderId="0" xfId="5" applyFont="1" applyAlignment="1">
      <alignment horizontal="right" vertical="center" wrapText="1"/>
    </xf>
    <xf numFmtId="0" fontId="11" fillId="0" borderId="0" xfId="12" applyFont="1" applyAlignment="1">
      <alignment horizontal="right" vertical="center" wrapText="1" indent="3"/>
    </xf>
    <xf numFmtId="0" fontId="11" fillId="0" borderId="0" xfId="11" applyFont="1" applyAlignment="1">
      <alignment horizontal="right" vertical="center" wrapText="1" indent="6"/>
    </xf>
    <xf numFmtId="0" fontId="14" fillId="0" borderId="0" xfId="11" applyFont="1" applyAlignment="1">
      <alignment horizontal="right" vertical="center" wrapText="1" indent="6"/>
    </xf>
    <xf numFmtId="0" fontId="9" fillId="0" borderId="0" xfId="3" applyFont="1" applyAlignment="1">
      <alignment horizontal="right" indent="1"/>
    </xf>
    <xf numFmtId="0" fontId="11" fillId="0" borderId="0" xfId="0" applyFont="1" applyAlignment="1">
      <alignment horizontal="right" indent="1"/>
    </xf>
    <xf numFmtId="0" fontId="11" fillId="0" borderId="0" xfId="0" applyFont="1" applyAlignment="1">
      <alignment horizontal="right"/>
    </xf>
    <xf numFmtId="0" fontId="10" fillId="0" borderId="0" xfId="1" applyFont="1"/>
    <xf numFmtId="0" fontId="10" fillId="0" borderId="1" xfId="1" applyFont="1" applyBorder="1"/>
    <xf numFmtId="0" fontId="15" fillId="3" borderId="0" xfId="6" applyFont="1" applyAlignment="1">
      <alignment horizontal="center" vertical="center" wrapText="1"/>
    </xf>
    <xf numFmtId="0" fontId="11" fillId="0" borderId="0" xfId="11" applyFont="1" applyAlignment="1">
      <alignment horizontal="right" vertical="center" wrapText="1" indent="3"/>
    </xf>
    <xf numFmtId="0" fontId="16" fillId="0" borderId="0" xfId="1" applyFont="1" applyAlignment="1">
      <alignment horizontal="right"/>
    </xf>
    <xf numFmtId="165" fontId="11" fillId="0" borderId="0" xfId="10" applyNumberFormat="1" applyFont="1" applyAlignment="1">
      <alignment horizontal="right" indent="1" readingOrder="2"/>
    </xf>
    <xf numFmtId="170" fontId="11" fillId="0" borderId="0" xfId="9" applyNumberFormat="1" applyFont="1" applyAlignment="1">
      <alignment horizontal="right" indent="1"/>
    </xf>
    <xf numFmtId="170" fontId="11" fillId="0" borderId="0" xfId="0" applyNumberFormat="1" applyFont="1" applyAlignment="1">
      <alignment horizontal="right" indent="1"/>
    </xf>
    <xf numFmtId="0" fontId="17" fillId="0" borderId="0" xfId="0" applyFont="1" applyAlignment="1">
      <alignment horizontal="right"/>
    </xf>
    <xf numFmtId="0" fontId="17" fillId="0" borderId="0" xfId="0" applyFont="1" applyAlignment="1">
      <alignment horizontal="right" indent="1"/>
    </xf>
    <xf numFmtId="170" fontId="17" fillId="0" borderId="0" xfId="0" applyNumberFormat="1" applyFont="1" applyAlignment="1">
      <alignment horizontal="right" indent="1"/>
    </xf>
    <xf numFmtId="0" fontId="10" fillId="0" borderId="0" xfId="1" applyFont="1" applyAlignment="1">
      <alignment horizontal="right"/>
    </xf>
    <xf numFmtId="0" fontId="10" fillId="0" borderId="1" xfId="1" applyFont="1" applyBorder="1" applyAlignment="1">
      <alignment horizontal="right"/>
    </xf>
    <xf numFmtId="0" fontId="10" fillId="0" borderId="0" xfId="1" applyFont="1" applyAlignment="1">
      <alignment horizontal="center"/>
    </xf>
    <xf numFmtId="0" fontId="18" fillId="0" borderId="0" xfId="11" applyFont="1" applyAlignment="1">
      <alignment horizontal="right" vertical="center" wrapText="1" indent="6"/>
    </xf>
  </cellXfs>
  <cellStyles count="13">
    <cellStyle name="Normal" xfId="0" builtinId="0" customBuiltin="1"/>
    <cellStyle name="היפר-קישור" xfId="6" builtinId="8" customBuiltin="1"/>
    <cellStyle name="היפר-קישור שהופעל" xfId="7" builtinId="9" customBuiltin="1"/>
    <cellStyle name="טקסט עצה" xfId="12"/>
    <cellStyle name="טקסט עצה מוסט פנימה" xfId="11"/>
    <cellStyle name="כותרת" xfId="1" builtinId="15" customBuiltin="1"/>
    <cellStyle name="כותרת 1" xfId="2" builtinId="16" customBuiltin="1"/>
    <cellStyle name="כותרת 2" xfId="3" builtinId="17" customBuiltin="1"/>
    <cellStyle name="כותרת 3" xfId="4" builtinId="18" customBuiltin="1"/>
    <cellStyle name="כותרת 4" xfId="5" builtinId="19" customBuiltin="1"/>
    <cellStyle name="מספרי טבלה" xfId="9"/>
    <cellStyle name="פרטי טבלה" xfId="8"/>
    <cellStyle name="תאריך טבלה" xfId="10"/>
  </cellStyles>
  <dxfs count="197">
    <dxf>
      <font>
        <b val="0"/>
        <i val="0"/>
        <strike val="0"/>
        <condense val="0"/>
        <extend val="0"/>
        <outline val="0"/>
        <shadow val="0"/>
        <u val="none"/>
        <vertAlign val="baseline"/>
        <sz val="11"/>
        <color theme="1"/>
        <name val="Tahoma"/>
        <scheme val="none"/>
      </font>
    </dxf>
    <dxf>
      <font>
        <b/>
        <i val="0"/>
        <strike val="0"/>
        <condense val="0"/>
        <extend val="0"/>
        <outline val="0"/>
        <shadow val="0"/>
        <u val="none"/>
        <vertAlign val="baseline"/>
        <sz val="11"/>
        <color theme="1"/>
        <name val="Tahoma"/>
        <scheme val="none"/>
      </font>
      <numFmt numFmtId="4" formatCode="#,##0.00"/>
      <fill>
        <patternFill patternType="none">
          <fgColor indexed="64"/>
          <bgColor indexed="65"/>
        </patternFill>
      </fill>
      <alignment horizontal="left" vertical="bottom" textRotation="0" wrapText="0" indent="1" justifyLastLine="0" shrinkToFit="0" readingOrder="0"/>
      <border diagonalUp="0" diagonalDown="0" outline="0">
        <left/>
        <right/>
        <top/>
        <bottom/>
      </border>
    </dxf>
    <dxf>
      <font>
        <b/>
        <i val="0"/>
        <strike val="0"/>
        <condense val="0"/>
        <extend val="0"/>
        <outline val="0"/>
        <shadow val="0"/>
        <u val="none"/>
        <vertAlign val="baseline"/>
        <sz val="11"/>
        <color theme="1"/>
        <name val="Tahoma"/>
        <scheme val="none"/>
      </font>
      <numFmt numFmtId="4" formatCode="#,##0.00"/>
      <fill>
        <patternFill patternType="none">
          <fgColor indexed="64"/>
          <bgColor indexed="65"/>
        </patternFill>
      </fill>
      <alignment horizontal="left" vertical="bottom" textRotation="0" wrapText="0" indent="1" justifyLastLine="0" shrinkToFit="0" readingOrder="0"/>
      <border diagonalUp="0" diagonalDown="0" outline="0">
        <left/>
        <right/>
        <top/>
        <bottom/>
      </border>
    </dxf>
    <dxf>
      <font>
        <b/>
        <i val="0"/>
        <strike val="0"/>
        <condense val="0"/>
        <extend val="0"/>
        <outline val="0"/>
        <shadow val="0"/>
        <u val="none"/>
        <vertAlign val="baseline"/>
        <sz val="11"/>
        <color theme="1"/>
        <name val="Tahoma"/>
        <scheme val="none"/>
      </font>
      <numFmt numFmtId="4" formatCode="#,##0.00"/>
      <fill>
        <patternFill patternType="none">
          <fgColor indexed="64"/>
          <bgColor indexed="65"/>
        </patternFill>
      </fill>
      <alignment horizontal="left" vertical="bottom" textRotation="0" wrapText="0" indent="1" justifyLastLine="0" shrinkToFit="0" readingOrder="0"/>
      <border diagonalUp="0" diagonalDown="0" outline="0">
        <left/>
        <right/>
        <top/>
        <bottom/>
      </border>
    </dxf>
    <dxf>
      <font>
        <b/>
        <i val="0"/>
        <strike val="0"/>
        <condense val="0"/>
        <extend val="0"/>
        <outline val="0"/>
        <shadow val="0"/>
        <u val="none"/>
        <vertAlign val="baseline"/>
        <sz val="11"/>
        <color theme="1"/>
        <name val="Tahoma"/>
        <scheme val="none"/>
      </font>
      <numFmt numFmtId="4" formatCode="#,##0.00"/>
      <fill>
        <patternFill patternType="none">
          <fgColor indexed="64"/>
          <bgColor indexed="65"/>
        </patternFill>
      </fill>
      <alignment horizontal="left" vertical="bottom" textRotation="0" wrapText="0" indent="1" justifyLastLine="0" shrinkToFit="0" readingOrder="0"/>
      <border diagonalUp="0" diagonalDown="0" outline="0">
        <left/>
        <right/>
        <top/>
        <bottom/>
      </border>
    </dxf>
    <dxf>
      <font>
        <b/>
        <i val="0"/>
        <strike val="0"/>
        <condense val="0"/>
        <extend val="0"/>
        <outline val="0"/>
        <shadow val="0"/>
        <u val="none"/>
        <vertAlign val="baseline"/>
        <sz val="11"/>
        <color theme="1"/>
        <name val="Tahoma"/>
        <scheme val="none"/>
      </font>
      <numFmt numFmtId="4" formatCode="#,##0.00"/>
      <fill>
        <patternFill patternType="none">
          <fgColor indexed="64"/>
          <bgColor indexed="65"/>
        </patternFill>
      </fill>
      <alignment horizontal="left" vertical="bottom" textRotation="0" wrapText="0" indent="1" justifyLastLine="0" shrinkToFit="0" readingOrder="0"/>
      <border diagonalUp="0" diagonalDown="0" outline="0">
        <left/>
        <right/>
        <top/>
        <bottom/>
      </border>
    </dxf>
    <dxf>
      <font>
        <b/>
        <i val="0"/>
        <strike val="0"/>
        <condense val="0"/>
        <extend val="0"/>
        <outline val="0"/>
        <shadow val="0"/>
        <u val="none"/>
        <vertAlign val="baseline"/>
        <sz val="11"/>
        <color theme="1"/>
        <name val="Tahoma"/>
        <scheme val="none"/>
      </font>
      <numFmt numFmtId="4" formatCode="#,##0.00"/>
      <fill>
        <patternFill patternType="none">
          <fgColor indexed="64"/>
          <bgColor indexed="65"/>
        </patternFill>
      </fill>
      <alignment horizontal="left" vertical="bottom" textRotation="0" wrapText="0" indent="1" justifyLastLine="0" shrinkToFit="0" readingOrder="0"/>
      <border diagonalUp="0" diagonalDown="0" outline="0">
        <left/>
        <right/>
        <top/>
        <bottom/>
      </border>
    </dxf>
    <dxf>
      <font>
        <b/>
        <i val="0"/>
        <strike val="0"/>
        <condense val="0"/>
        <extend val="0"/>
        <outline val="0"/>
        <shadow val="0"/>
        <u val="none"/>
        <vertAlign val="baseline"/>
        <sz val="11"/>
        <color theme="1"/>
        <name val="Tahoma"/>
        <scheme val="none"/>
      </font>
      <numFmt numFmtId="4" formatCode="#,##0.00"/>
      <fill>
        <patternFill patternType="none">
          <fgColor indexed="64"/>
          <bgColor indexed="65"/>
        </patternFill>
      </fill>
      <alignment horizontal="left" vertical="bottom" textRotation="0" wrapText="0" indent="1" justifyLastLine="0" shrinkToFit="0" readingOrder="0"/>
      <border diagonalUp="0" diagonalDown="0" outline="0">
        <left/>
        <right/>
        <top/>
        <bottom/>
      </border>
    </dxf>
    <dxf>
      <font>
        <b/>
        <i val="0"/>
        <strike val="0"/>
        <condense val="0"/>
        <extend val="0"/>
        <outline val="0"/>
        <shadow val="0"/>
        <u val="none"/>
        <vertAlign val="baseline"/>
        <sz val="11"/>
        <color theme="1"/>
        <name val="Tahoma"/>
        <scheme val="none"/>
      </font>
      <numFmt numFmtId="4" formatCode="#,##0.00"/>
      <fill>
        <patternFill patternType="none">
          <fgColor indexed="64"/>
          <bgColor indexed="65"/>
        </patternFill>
      </fill>
      <alignment horizontal="left" vertical="bottom" textRotation="0" wrapText="0" indent="1" justifyLastLine="0" shrinkToFit="0" readingOrder="0"/>
      <border diagonalUp="0" diagonalDown="0" outline="0">
        <left/>
        <right/>
        <top/>
        <bottom/>
      </border>
    </dxf>
    <dxf>
      <font>
        <b/>
        <i val="0"/>
        <strike val="0"/>
        <condense val="0"/>
        <extend val="0"/>
        <outline val="0"/>
        <shadow val="0"/>
        <u val="none"/>
        <vertAlign val="baseline"/>
        <sz val="11"/>
        <color theme="1"/>
        <name val="Tahoma"/>
        <scheme val="none"/>
      </font>
      <numFmt numFmtId="4" formatCode="#,##0.00"/>
      <fill>
        <patternFill patternType="none">
          <fgColor indexed="64"/>
          <bgColor indexed="65"/>
        </patternFill>
      </fill>
      <alignment horizontal="left" vertical="bottom" textRotation="0" wrapText="0" indent="1" justifyLastLine="0" shrinkToFit="0" readingOrder="0"/>
      <border diagonalUp="0" diagonalDown="0" outline="0">
        <left/>
        <right/>
        <top/>
        <bottom/>
      </border>
    </dxf>
    <dxf>
      <font>
        <b/>
        <i val="0"/>
        <strike val="0"/>
        <condense val="0"/>
        <extend val="0"/>
        <outline val="0"/>
        <shadow val="0"/>
        <u val="none"/>
        <vertAlign val="baseline"/>
        <sz val="11"/>
        <color theme="1"/>
        <name val="Tahoma"/>
        <scheme val="none"/>
      </font>
      <numFmt numFmtId="4" formatCode="#,##0.00"/>
      <fill>
        <patternFill patternType="none">
          <fgColor indexed="64"/>
          <bgColor indexed="65"/>
        </patternFill>
      </fill>
      <alignment horizontal="left" vertical="bottom" textRotation="0" wrapText="0" indent="1" justifyLastLine="0" shrinkToFit="0" readingOrder="0"/>
      <border diagonalUp="0" diagonalDown="0" outline="0">
        <left/>
        <right/>
        <top/>
        <bottom/>
      </border>
    </dxf>
    <dxf>
      <font>
        <b/>
        <i val="0"/>
        <strike val="0"/>
        <condense val="0"/>
        <extend val="0"/>
        <outline val="0"/>
        <shadow val="0"/>
        <u val="none"/>
        <vertAlign val="baseline"/>
        <sz val="11"/>
        <color theme="1"/>
        <name val="Tahoma"/>
        <scheme val="none"/>
      </font>
      <numFmt numFmtId="4" formatCode="#,##0.00"/>
      <fill>
        <patternFill patternType="none">
          <fgColor indexed="64"/>
          <bgColor indexed="65"/>
        </patternFill>
      </fill>
      <alignment horizontal="left" vertical="bottom" textRotation="0" wrapText="0" indent="1" justifyLastLine="0" shrinkToFit="0" readingOrder="0"/>
      <border diagonalUp="0" diagonalDown="0" outline="0">
        <left/>
        <right/>
        <top/>
        <bottom/>
      </border>
    </dxf>
    <dxf>
      <font>
        <b/>
        <i val="0"/>
        <strike val="0"/>
        <condense val="0"/>
        <extend val="0"/>
        <outline val="0"/>
        <shadow val="0"/>
        <u val="none"/>
        <vertAlign val="baseline"/>
        <sz val="11"/>
        <color theme="1"/>
        <name val="Tahoma"/>
        <scheme val="none"/>
      </font>
      <numFmt numFmtId="4" formatCode="#,##0.00"/>
      <fill>
        <patternFill patternType="none">
          <fgColor indexed="64"/>
          <bgColor indexed="65"/>
        </patternFill>
      </fill>
      <alignment horizontal="left" vertical="bottom" textRotation="0" wrapText="0" indent="1" justifyLastLine="0" shrinkToFit="0" readingOrder="0"/>
      <border diagonalUp="0" diagonalDown="0" outline="0">
        <left/>
        <right/>
        <top/>
        <bottom/>
      </border>
    </dxf>
    <dxf>
      <font>
        <b/>
        <i val="0"/>
        <strike val="0"/>
        <condense val="0"/>
        <extend val="0"/>
        <outline val="0"/>
        <shadow val="0"/>
        <u val="none"/>
        <vertAlign val="baseline"/>
        <sz val="11"/>
        <color theme="1"/>
        <name val="Tahoma"/>
        <scheme val="none"/>
      </font>
      <numFmt numFmtId="4" formatCode="#,##0.00"/>
      <fill>
        <patternFill patternType="none">
          <fgColor indexed="64"/>
          <bgColor indexed="65"/>
        </patternFill>
      </fill>
      <alignment horizontal="left" vertical="bottom" textRotation="0" wrapText="0" indent="1" justifyLastLine="0" shrinkToFit="0" readingOrder="0"/>
      <border diagonalUp="0" diagonalDown="0" outline="0">
        <left/>
        <right/>
        <top/>
        <bottom/>
      </border>
    </dxf>
    <dxf>
      <font>
        <b/>
        <i val="0"/>
        <strike val="0"/>
        <condense val="0"/>
        <extend val="0"/>
        <outline val="0"/>
        <shadow val="0"/>
        <u val="none"/>
        <vertAlign val="baseline"/>
        <sz val="11"/>
        <color theme="1"/>
        <name val="Tahoma"/>
        <scheme val="none"/>
      </font>
      <fill>
        <patternFill patternType="none">
          <fgColor indexed="64"/>
          <bgColor indexed="65"/>
        </patternFill>
      </fill>
      <alignment horizontal="righ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11"/>
        <color theme="1"/>
        <name val="Tahoma"/>
        <scheme val="none"/>
      </font>
      <alignment horizontal="right" vertical="bottom" textRotation="0" wrapText="0" indent="0" justifyLastLine="0" shrinkToFit="0" readingOrder="0"/>
    </dxf>
    <dxf>
      <font>
        <b val="0"/>
        <i val="0"/>
        <strike val="0"/>
        <condense val="0"/>
        <extend val="0"/>
        <outline val="0"/>
        <shadow val="0"/>
        <u val="none"/>
        <vertAlign val="baseline"/>
        <sz val="11"/>
        <color theme="1"/>
        <name val="Tahoma"/>
        <scheme val="none"/>
      </font>
      <alignment horizontal="right" vertical="bottom" textRotation="0" wrapText="0" indent="0" justifyLastLine="0" shrinkToFit="0" readingOrder="0"/>
    </dxf>
    <dxf>
      <font>
        <b val="0"/>
        <i val="0"/>
        <strike val="0"/>
        <condense val="0"/>
        <extend val="0"/>
        <outline val="0"/>
        <shadow val="0"/>
        <u val="none"/>
        <vertAlign val="baseline"/>
        <sz val="11"/>
        <color theme="1"/>
        <name val="Tahoma"/>
        <scheme val="none"/>
      </font>
      <numFmt numFmtId="170" formatCode="&quot;₪&quot;\ #,##0"/>
      <alignment horizontal="right" vertical="bottom" textRotation="0" wrapText="0" indent="1" justifyLastLine="0" shrinkToFit="0" readingOrder="0"/>
    </dxf>
    <dxf>
      <font>
        <b val="0"/>
        <i val="0"/>
        <strike val="0"/>
        <condense val="0"/>
        <extend val="0"/>
        <outline val="0"/>
        <shadow val="0"/>
        <u val="none"/>
        <vertAlign val="baseline"/>
        <sz val="11"/>
        <color theme="1"/>
        <name val="Tahoma"/>
        <scheme val="none"/>
      </font>
      <alignment horizontal="right" vertical="bottom" textRotation="0" wrapText="0" indent="0" justifyLastLine="0" shrinkToFit="0" readingOrder="0"/>
    </dxf>
    <dxf>
      <font>
        <b val="0"/>
        <i val="0"/>
        <strike val="0"/>
        <condense val="0"/>
        <extend val="0"/>
        <outline val="0"/>
        <shadow val="0"/>
        <u val="none"/>
        <vertAlign val="baseline"/>
        <sz val="11"/>
        <color theme="1"/>
        <name val="Tahoma"/>
        <scheme val="none"/>
      </font>
      <alignment horizontal="right" vertical="bottom" textRotation="0" wrapText="0" indent="1" justifyLastLine="0" shrinkToFit="0" readingOrder="0"/>
    </dxf>
    <dxf>
      <font>
        <b val="0"/>
        <i val="0"/>
        <strike val="0"/>
        <condense val="0"/>
        <extend val="0"/>
        <outline val="0"/>
        <shadow val="0"/>
        <u val="none"/>
        <vertAlign val="baseline"/>
        <sz val="11"/>
        <color theme="1"/>
        <name val="Tahoma"/>
        <scheme val="none"/>
      </font>
      <alignment horizontal="right" vertical="bottom" textRotation="0" wrapText="0" indent="0" justifyLastLine="0" shrinkToFit="0" readingOrder="0"/>
    </dxf>
    <dxf>
      <font>
        <b val="0"/>
        <i val="0"/>
        <strike val="0"/>
        <condense val="0"/>
        <extend val="0"/>
        <outline val="0"/>
        <shadow val="0"/>
        <u val="none"/>
        <vertAlign val="baseline"/>
        <sz val="11"/>
        <color theme="1"/>
        <name val="Tahoma"/>
        <scheme val="none"/>
      </font>
      <alignment horizontal="right" vertical="bottom" textRotation="0" wrapText="0" indent="0" justifyLastLine="0" shrinkToFit="0" readingOrder="0"/>
    </dxf>
    <dxf>
      <font>
        <b val="0"/>
        <i val="0"/>
        <strike val="0"/>
        <condense val="0"/>
        <extend val="0"/>
        <outline val="0"/>
        <shadow val="0"/>
        <u val="none"/>
        <vertAlign val="baseline"/>
        <sz val="11"/>
        <color theme="1"/>
        <name val="Tahoma"/>
        <scheme val="none"/>
      </font>
      <numFmt numFmtId="170" formatCode="&quot;₪&quot;\ #,##0"/>
      <alignment horizontal="right" vertical="bottom" textRotation="0" wrapText="0" indent="1" justifyLastLine="0" shrinkToFit="0" readingOrder="0"/>
    </dxf>
    <dxf>
      <font>
        <b val="0"/>
        <i val="0"/>
        <strike val="0"/>
        <condense val="0"/>
        <extend val="0"/>
        <outline val="0"/>
        <shadow val="0"/>
        <u val="none"/>
        <vertAlign val="baseline"/>
        <sz val="11"/>
        <color theme="1"/>
        <name val="Tahoma"/>
        <scheme val="none"/>
      </font>
      <alignment horizontal="right" vertical="bottom" textRotation="0" wrapText="0" indent="0" justifyLastLine="0" shrinkToFit="0" readingOrder="0"/>
    </dxf>
    <dxf>
      <font>
        <b val="0"/>
        <i val="0"/>
        <strike val="0"/>
        <condense val="0"/>
        <extend val="0"/>
        <outline val="0"/>
        <shadow val="0"/>
        <u val="none"/>
        <vertAlign val="baseline"/>
        <sz val="11"/>
        <color theme="1"/>
        <name val="Tahoma"/>
        <scheme val="none"/>
      </font>
      <alignment horizontal="right" vertical="bottom" textRotation="0" wrapText="0" indent="1" justifyLastLine="0" shrinkToFit="0" readingOrder="0"/>
    </dxf>
    <dxf>
      <font>
        <b val="0"/>
        <i val="0"/>
        <strike val="0"/>
        <condense val="0"/>
        <extend val="0"/>
        <outline val="0"/>
        <shadow val="0"/>
        <u val="none"/>
        <vertAlign val="baseline"/>
        <sz val="11"/>
        <color theme="1"/>
        <name val="Tahoma"/>
        <scheme val="none"/>
      </font>
      <alignment horizontal="right" vertical="bottom" textRotation="0" wrapText="0" indent="0" justifyLastLine="0" shrinkToFit="0" readingOrder="0"/>
    </dxf>
    <dxf>
      <font>
        <b val="0"/>
        <i val="0"/>
        <strike val="0"/>
        <condense val="0"/>
        <extend val="0"/>
        <outline val="0"/>
        <shadow val="0"/>
        <u val="none"/>
        <vertAlign val="baseline"/>
        <sz val="11"/>
        <color theme="1"/>
        <name val="Tahoma"/>
        <scheme val="none"/>
      </font>
      <alignment horizontal="right" vertical="bottom" textRotation="0" wrapText="0" indent="0" justifyLastLine="0" shrinkToFit="0" readingOrder="0"/>
    </dxf>
    <dxf>
      <font>
        <b val="0"/>
        <i val="0"/>
        <strike val="0"/>
        <condense val="0"/>
        <extend val="0"/>
        <outline val="0"/>
        <shadow val="0"/>
        <u val="none"/>
        <vertAlign val="baseline"/>
        <sz val="11"/>
        <color theme="1"/>
        <name val="Tahoma"/>
        <scheme val="none"/>
      </font>
      <numFmt numFmtId="170" formatCode="&quot;₪&quot;\ #,##0"/>
      <alignment horizontal="right" vertical="bottom" textRotation="0" wrapText="0" indent="1" justifyLastLine="0" shrinkToFit="0" readingOrder="0"/>
    </dxf>
    <dxf>
      <font>
        <b val="0"/>
        <i val="0"/>
        <strike val="0"/>
        <condense val="0"/>
        <extend val="0"/>
        <outline val="0"/>
        <shadow val="0"/>
        <u val="none"/>
        <vertAlign val="baseline"/>
        <sz val="11"/>
        <color theme="1"/>
        <name val="Tahoma"/>
        <scheme val="none"/>
      </font>
      <alignment horizontal="right" vertical="bottom" textRotation="0" wrapText="0" indent="0" justifyLastLine="0" shrinkToFit="0" readingOrder="0"/>
    </dxf>
    <dxf>
      <font>
        <b val="0"/>
        <i val="0"/>
        <strike val="0"/>
        <condense val="0"/>
        <extend val="0"/>
        <outline val="0"/>
        <shadow val="0"/>
        <u val="none"/>
        <vertAlign val="baseline"/>
        <sz val="11"/>
        <color theme="1"/>
        <name val="Tahoma"/>
        <scheme val="none"/>
      </font>
      <alignment horizontal="right" vertical="bottom" textRotation="0" wrapText="0" indent="1" justifyLastLine="0" shrinkToFit="0" readingOrder="0"/>
    </dxf>
    <dxf>
      <font>
        <b val="0"/>
        <i val="0"/>
        <strike val="0"/>
        <condense val="0"/>
        <extend val="0"/>
        <outline val="0"/>
        <shadow val="0"/>
        <u val="none"/>
        <vertAlign val="baseline"/>
        <sz val="11"/>
        <color theme="1"/>
        <name val="Tahoma"/>
        <scheme val="none"/>
      </font>
      <alignment horizontal="right" vertical="bottom" textRotation="0" wrapText="0" indent="0" justifyLastLine="0" shrinkToFit="0" readingOrder="0"/>
    </dxf>
    <dxf>
      <font>
        <b val="0"/>
        <i val="0"/>
        <strike val="0"/>
        <condense val="0"/>
        <extend val="0"/>
        <outline val="0"/>
        <shadow val="0"/>
        <u val="none"/>
        <vertAlign val="baseline"/>
        <sz val="11"/>
        <color theme="1"/>
        <name val="Tahoma"/>
        <scheme val="none"/>
      </font>
      <alignment horizontal="right" vertical="bottom" textRotation="0" wrapText="0" indent="0" justifyLastLine="0" shrinkToFit="0" readingOrder="0"/>
    </dxf>
    <dxf>
      <font>
        <b val="0"/>
        <i val="0"/>
        <strike val="0"/>
        <condense val="0"/>
        <extend val="0"/>
        <outline val="0"/>
        <shadow val="0"/>
        <u val="none"/>
        <vertAlign val="baseline"/>
        <sz val="11"/>
        <color theme="1"/>
        <name val="Tahoma"/>
        <scheme val="none"/>
      </font>
      <numFmt numFmtId="170" formatCode="&quot;₪&quot;\ #,##0"/>
      <alignment horizontal="right" vertical="bottom" textRotation="0" wrapText="0" indent="1" justifyLastLine="0" shrinkToFit="0" readingOrder="0"/>
    </dxf>
    <dxf>
      <font>
        <b val="0"/>
        <i val="0"/>
        <strike val="0"/>
        <condense val="0"/>
        <extend val="0"/>
        <outline val="0"/>
        <shadow val="0"/>
        <u val="none"/>
        <vertAlign val="baseline"/>
        <sz val="11"/>
        <color theme="1"/>
        <name val="Tahoma"/>
        <scheme val="none"/>
      </font>
      <alignment horizontal="right" vertical="bottom" textRotation="0" wrapText="0" indent="0" justifyLastLine="0" shrinkToFit="0" readingOrder="0"/>
    </dxf>
    <dxf>
      <font>
        <b val="0"/>
        <i val="0"/>
        <strike val="0"/>
        <condense val="0"/>
        <extend val="0"/>
        <outline val="0"/>
        <shadow val="0"/>
        <u val="none"/>
        <vertAlign val="baseline"/>
        <sz val="11"/>
        <color theme="1"/>
        <name val="Tahoma"/>
        <scheme val="none"/>
      </font>
      <alignment horizontal="right" vertical="bottom" textRotation="0" wrapText="0" indent="1" justifyLastLine="0" shrinkToFit="0" readingOrder="0"/>
    </dxf>
    <dxf>
      <font>
        <b val="0"/>
        <i val="0"/>
        <strike val="0"/>
        <condense val="0"/>
        <extend val="0"/>
        <outline val="0"/>
        <shadow val="0"/>
        <u val="none"/>
        <vertAlign val="baseline"/>
        <sz val="11"/>
        <color theme="1"/>
        <name val="Tahoma"/>
        <scheme val="none"/>
      </font>
      <alignment horizontal="right" vertical="bottom" textRotation="0" wrapText="0" indent="0" justifyLastLine="0" shrinkToFit="0" readingOrder="0"/>
    </dxf>
    <dxf>
      <font>
        <b val="0"/>
        <i val="0"/>
        <strike val="0"/>
        <condense val="0"/>
        <extend val="0"/>
        <outline val="0"/>
        <shadow val="0"/>
        <u val="none"/>
        <vertAlign val="baseline"/>
        <sz val="11"/>
        <color theme="1"/>
        <name val="Tahoma"/>
        <scheme val="none"/>
      </font>
      <alignment horizontal="right" vertical="bottom" textRotation="0" wrapText="0" indent="0" justifyLastLine="0" shrinkToFit="0" readingOrder="0"/>
    </dxf>
    <dxf>
      <font>
        <b val="0"/>
        <i val="0"/>
        <strike val="0"/>
        <condense val="0"/>
        <extend val="0"/>
        <outline val="0"/>
        <shadow val="0"/>
        <u val="none"/>
        <vertAlign val="baseline"/>
        <sz val="11"/>
        <color theme="1"/>
        <name val="Tahoma"/>
        <scheme val="none"/>
      </font>
      <numFmt numFmtId="170" formatCode="&quot;₪&quot;\ #,##0"/>
      <alignment horizontal="right" vertical="bottom" textRotation="0" wrapText="0" indent="1" justifyLastLine="0" shrinkToFit="0" readingOrder="0"/>
    </dxf>
    <dxf>
      <font>
        <b val="0"/>
        <i val="0"/>
        <strike val="0"/>
        <condense val="0"/>
        <extend val="0"/>
        <outline val="0"/>
        <shadow val="0"/>
        <u val="none"/>
        <vertAlign val="baseline"/>
        <sz val="11"/>
        <color theme="1"/>
        <name val="Tahoma"/>
        <scheme val="none"/>
      </font>
      <alignment horizontal="right" vertical="bottom" textRotation="0" wrapText="0" indent="0" justifyLastLine="0" shrinkToFit="0" readingOrder="0"/>
    </dxf>
    <dxf>
      <font>
        <b val="0"/>
        <i val="0"/>
        <strike val="0"/>
        <condense val="0"/>
        <extend val="0"/>
        <outline val="0"/>
        <shadow val="0"/>
        <u val="none"/>
        <vertAlign val="baseline"/>
        <sz val="11"/>
        <color theme="1"/>
        <name val="Tahoma"/>
        <scheme val="none"/>
      </font>
      <alignment horizontal="right" vertical="bottom" textRotation="0" wrapText="0" indent="1" justifyLastLine="0" shrinkToFit="0" readingOrder="0"/>
    </dxf>
    <dxf>
      <font>
        <b val="0"/>
        <i val="0"/>
        <strike val="0"/>
        <condense val="0"/>
        <extend val="0"/>
        <outline val="0"/>
        <shadow val="0"/>
        <u val="none"/>
        <vertAlign val="baseline"/>
        <sz val="11"/>
        <color theme="1"/>
        <name val="Tahoma"/>
        <scheme val="none"/>
      </font>
      <alignment horizontal="right" vertical="bottom" textRotation="0" wrapText="0" indent="0" justifyLastLine="0" shrinkToFit="0" readingOrder="0"/>
    </dxf>
    <dxf>
      <font>
        <b val="0"/>
        <i val="0"/>
        <strike val="0"/>
        <condense val="0"/>
        <extend val="0"/>
        <outline val="0"/>
        <shadow val="0"/>
        <u val="none"/>
        <vertAlign val="baseline"/>
        <sz val="11"/>
        <color theme="1"/>
        <name val="Tahoma"/>
        <scheme val="none"/>
      </font>
      <alignment horizontal="right" vertical="bottom" textRotation="0" wrapText="0" indent="0" justifyLastLine="0" shrinkToFit="0" readingOrder="0"/>
    </dxf>
    <dxf>
      <font>
        <b val="0"/>
        <i val="0"/>
        <strike val="0"/>
        <condense val="0"/>
        <extend val="0"/>
        <outline val="0"/>
        <shadow val="0"/>
        <u val="none"/>
        <vertAlign val="baseline"/>
        <sz val="11"/>
        <color theme="1"/>
        <name val="Tahoma"/>
        <scheme val="none"/>
      </font>
      <numFmt numFmtId="170" formatCode="&quot;₪&quot;\ #,##0"/>
      <alignment horizontal="right" vertical="bottom" textRotation="0" wrapText="0" indent="1" justifyLastLine="0" shrinkToFit="0" readingOrder="0"/>
    </dxf>
    <dxf>
      <font>
        <b val="0"/>
        <i val="0"/>
        <strike val="0"/>
        <condense val="0"/>
        <extend val="0"/>
        <outline val="0"/>
        <shadow val="0"/>
        <u val="none"/>
        <vertAlign val="baseline"/>
        <sz val="11"/>
        <color theme="1"/>
        <name val="Tahoma"/>
        <scheme val="none"/>
      </font>
      <alignment horizontal="right" vertical="bottom" textRotation="0" wrapText="0" indent="0" justifyLastLine="0" shrinkToFit="0" readingOrder="0"/>
    </dxf>
    <dxf>
      <font>
        <b val="0"/>
        <i val="0"/>
        <strike val="0"/>
        <condense val="0"/>
        <extend val="0"/>
        <outline val="0"/>
        <shadow val="0"/>
        <u val="none"/>
        <vertAlign val="baseline"/>
        <sz val="11"/>
        <color theme="1"/>
        <name val="Tahoma"/>
        <scheme val="none"/>
      </font>
      <alignment horizontal="right" vertical="bottom" textRotation="0" wrapText="0" indent="1" justifyLastLine="0" shrinkToFit="0" readingOrder="0"/>
    </dxf>
    <dxf>
      <font>
        <b val="0"/>
        <i val="0"/>
        <strike val="0"/>
        <condense val="0"/>
        <extend val="0"/>
        <outline val="0"/>
        <shadow val="0"/>
        <u val="none"/>
        <vertAlign val="baseline"/>
        <sz val="11"/>
        <color theme="1"/>
        <name val="Tahoma"/>
        <scheme val="none"/>
      </font>
      <alignment horizontal="right" vertical="bottom" textRotation="0" wrapText="0" indent="0" justifyLastLine="0" shrinkToFit="0" readingOrder="0"/>
    </dxf>
    <dxf>
      <font>
        <b val="0"/>
        <i val="0"/>
        <strike val="0"/>
        <condense val="0"/>
        <extend val="0"/>
        <outline val="0"/>
        <shadow val="0"/>
        <u val="none"/>
        <vertAlign val="baseline"/>
        <sz val="11"/>
        <color theme="1"/>
        <name val="Tahoma"/>
        <scheme val="none"/>
      </font>
      <alignment horizontal="right" vertical="bottom" textRotation="0" wrapText="0" indent="0" justifyLastLine="0" shrinkToFit="0" readingOrder="0"/>
    </dxf>
    <dxf>
      <font>
        <b val="0"/>
        <i val="0"/>
        <strike val="0"/>
        <condense val="0"/>
        <extend val="0"/>
        <outline val="0"/>
        <shadow val="0"/>
        <u val="none"/>
        <vertAlign val="baseline"/>
        <sz val="11"/>
        <color theme="1"/>
        <name val="Tahoma"/>
        <scheme val="none"/>
      </font>
      <numFmt numFmtId="170" formatCode="&quot;₪&quot;\ #,##0"/>
      <alignment horizontal="right" vertical="bottom" textRotation="0" wrapText="0" indent="1" justifyLastLine="0" shrinkToFit="0" readingOrder="0"/>
    </dxf>
    <dxf>
      <font>
        <b val="0"/>
        <i val="0"/>
        <strike val="0"/>
        <condense val="0"/>
        <extend val="0"/>
        <outline val="0"/>
        <shadow val="0"/>
        <u val="none"/>
        <vertAlign val="baseline"/>
        <sz val="11"/>
        <color theme="1"/>
        <name val="Tahoma"/>
        <scheme val="none"/>
      </font>
      <alignment horizontal="right" vertical="bottom" textRotation="0" wrapText="0" indent="0" justifyLastLine="0" shrinkToFit="0" readingOrder="0"/>
    </dxf>
    <dxf>
      <font>
        <b val="0"/>
        <i val="0"/>
        <strike val="0"/>
        <condense val="0"/>
        <extend val="0"/>
        <outline val="0"/>
        <shadow val="0"/>
        <u val="none"/>
        <vertAlign val="baseline"/>
        <sz val="11"/>
        <color theme="1"/>
        <name val="Tahoma"/>
        <scheme val="none"/>
      </font>
      <alignment horizontal="right" vertical="bottom" textRotation="0" wrapText="0" indent="1" justifyLastLine="0" shrinkToFit="0" readingOrder="0"/>
    </dxf>
    <dxf>
      <font>
        <b val="0"/>
        <i val="0"/>
        <strike val="0"/>
        <condense val="0"/>
        <extend val="0"/>
        <outline val="0"/>
        <shadow val="0"/>
        <u val="none"/>
        <vertAlign val="baseline"/>
        <sz val="11"/>
        <color theme="1"/>
        <name val="Tahoma"/>
        <scheme val="none"/>
      </font>
      <alignment horizontal="right" vertical="bottom" textRotation="0" wrapText="0" indent="0" justifyLastLine="0" shrinkToFit="0" readingOrder="0"/>
    </dxf>
    <dxf>
      <font>
        <b val="0"/>
        <i val="0"/>
        <strike val="0"/>
        <condense val="0"/>
        <extend val="0"/>
        <outline val="0"/>
        <shadow val="0"/>
        <u val="none"/>
        <vertAlign val="baseline"/>
        <sz val="11"/>
        <color theme="1"/>
        <name val="Tahoma"/>
        <scheme val="none"/>
      </font>
      <alignment horizontal="right" vertical="bottom" textRotation="0" wrapText="0" indent="0" justifyLastLine="0" shrinkToFit="0" readingOrder="0"/>
    </dxf>
    <dxf>
      <font>
        <b val="0"/>
        <i val="0"/>
        <strike val="0"/>
        <condense val="0"/>
        <extend val="0"/>
        <outline val="0"/>
        <shadow val="0"/>
        <u val="none"/>
        <vertAlign val="baseline"/>
        <sz val="11"/>
        <color theme="1"/>
        <name val="Tahoma"/>
        <scheme val="none"/>
      </font>
      <numFmt numFmtId="170" formatCode="&quot;₪&quot;\ #,##0"/>
      <alignment horizontal="right" vertical="bottom" textRotation="0" wrapText="0" indent="1" justifyLastLine="0" shrinkToFit="0" readingOrder="0"/>
    </dxf>
    <dxf>
      <font>
        <b val="0"/>
        <i val="0"/>
        <strike val="0"/>
        <condense val="0"/>
        <extend val="0"/>
        <outline val="0"/>
        <shadow val="0"/>
        <u val="none"/>
        <vertAlign val="baseline"/>
        <sz val="11"/>
        <color theme="1"/>
        <name val="Tahoma"/>
        <scheme val="none"/>
      </font>
      <alignment horizontal="right" vertical="bottom" textRotation="0" wrapText="0" indent="0" justifyLastLine="0" shrinkToFit="0" readingOrder="0"/>
    </dxf>
    <dxf>
      <font>
        <b val="0"/>
        <i val="0"/>
        <strike val="0"/>
        <condense val="0"/>
        <extend val="0"/>
        <outline val="0"/>
        <shadow val="0"/>
        <u val="none"/>
        <vertAlign val="baseline"/>
        <sz val="11"/>
        <color theme="1"/>
        <name val="Tahoma"/>
        <scheme val="none"/>
      </font>
      <alignment horizontal="right" vertical="bottom" textRotation="0" wrapText="0" indent="1" justifyLastLine="0" shrinkToFit="0" readingOrder="0"/>
    </dxf>
    <dxf>
      <font>
        <b val="0"/>
        <i val="0"/>
        <strike val="0"/>
        <condense val="0"/>
        <extend val="0"/>
        <outline val="0"/>
        <shadow val="0"/>
        <u val="none"/>
        <vertAlign val="baseline"/>
        <sz val="11"/>
        <color theme="1"/>
        <name val="Tahoma"/>
        <scheme val="none"/>
      </font>
      <alignment horizontal="right" vertical="bottom" textRotation="0" wrapText="0" indent="0" justifyLastLine="0" shrinkToFit="0" readingOrder="0"/>
    </dxf>
    <dxf>
      <font>
        <b val="0"/>
        <i val="0"/>
        <strike val="0"/>
        <condense val="0"/>
        <extend val="0"/>
        <outline val="0"/>
        <shadow val="0"/>
        <u val="none"/>
        <vertAlign val="baseline"/>
        <sz val="11"/>
        <color theme="1"/>
        <name val="Tahoma"/>
        <scheme val="none"/>
      </font>
      <alignment horizontal="right" vertical="bottom" textRotation="0" wrapText="0" indent="0" justifyLastLine="0" shrinkToFit="0" readingOrder="0"/>
    </dxf>
    <dxf>
      <font>
        <b val="0"/>
        <i val="0"/>
        <strike val="0"/>
        <condense val="0"/>
        <extend val="0"/>
        <outline val="0"/>
        <shadow val="0"/>
        <u val="none"/>
        <vertAlign val="baseline"/>
        <sz val="11"/>
        <color theme="1"/>
        <name val="Tahoma"/>
        <scheme val="none"/>
      </font>
      <numFmt numFmtId="170" formatCode="&quot;₪&quot;\ #,##0"/>
      <alignment horizontal="right" vertical="bottom" textRotation="0" wrapText="0" indent="1" justifyLastLine="0" shrinkToFit="0" readingOrder="0"/>
    </dxf>
    <dxf>
      <font>
        <b val="0"/>
        <i val="0"/>
        <strike val="0"/>
        <condense val="0"/>
        <extend val="0"/>
        <outline val="0"/>
        <shadow val="0"/>
        <u val="none"/>
        <vertAlign val="baseline"/>
        <sz val="11"/>
        <color theme="1"/>
        <name val="Tahoma"/>
        <scheme val="none"/>
      </font>
      <alignment horizontal="right" vertical="bottom" textRotation="0" wrapText="0" indent="0" justifyLastLine="0" shrinkToFit="0" readingOrder="0"/>
    </dxf>
    <dxf>
      <font>
        <b val="0"/>
        <i val="0"/>
        <strike val="0"/>
        <condense val="0"/>
        <extend val="0"/>
        <outline val="0"/>
        <shadow val="0"/>
        <u val="none"/>
        <vertAlign val="baseline"/>
        <sz val="11"/>
        <color theme="1"/>
        <name val="Tahoma"/>
        <scheme val="none"/>
      </font>
      <alignment horizontal="right" vertical="bottom" textRotation="0" wrapText="0" indent="1" justifyLastLine="0" shrinkToFit="0" readingOrder="0"/>
    </dxf>
    <dxf>
      <font>
        <b val="0"/>
        <i val="0"/>
        <strike val="0"/>
        <condense val="0"/>
        <extend val="0"/>
        <outline val="0"/>
        <shadow val="0"/>
        <u val="none"/>
        <vertAlign val="baseline"/>
        <sz val="11"/>
        <color theme="1"/>
        <name val="Tahoma"/>
        <scheme val="none"/>
      </font>
      <alignment horizontal="right" vertical="bottom" textRotation="0" wrapText="0" indent="0" justifyLastLine="0" shrinkToFit="0" readingOrder="0"/>
    </dxf>
    <dxf>
      <font>
        <b val="0"/>
        <i val="0"/>
        <strike val="0"/>
        <condense val="0"/>
        <extend val="0"/>
        <outline val="0"/>
        <shadow val="0"/>
        <u val="none"/>
        <vertAlign val="baseline"/>
        <sz val="11"/>
        <color theme="1"/>
        <name val="Tahoma"/>
        <scheme val="none"/>
      </font>
      <alignment horizontal="right" vertical="bottom" textRotation="0" wrapText="0" indent="0" justifyLastLine="0" shrinkToFit="0" readingOrder="0"/>
    </dxf>
    <dxf>
      <font>
        <b val="0"/>
        <i val="0"/>
        <strike val="0"/>
        <condense val="0"/>
        <extend val="0"/>
        <outline val="0"/>
        <shadow val="0"/>
        <u val="none"/>
        <vertAlign val="baseline"/>
        <sz val="11"/>
        <color theme="1"/>
        <name val="Tahoma"/>
        <scheme val="none"/>
      </font>
      <numFmt numFmtId="170" formatCode="&quot;₪&quot;\ #,##0"/>
      <alignment horizontal="right" vertical="bottom" textRotation="0" wrapText="0" indent="1" justifyLastLine="0" shrinkToFit="0" readingOrder="0"/>
    </dxf>
    <dxf>
      <font>
        <b val="0"/>
        <i val="0"/>
        <strike val="0"/>
        <condense val="0"/>
        <extend val="0"/>
        <outline val="0"/>
        <shadow val="0"/>
        <u val="none"/>
        <vertAlign val="baseline"/>
        <sz val="11"/>
        <color theme="1"/>
        <name val="Tahoma"/>
        <scheme val="none"/>
      </font>
      <alignment horizontal="right" vertical="bottom" textRotation="0" wrapText="0" indent="0" justifyLastLine="0" shrinkToFit="0" readingOrder="0"/>
    </dxf>
    <dxf>
      <font>
        <b val="0"/>
        <i val="0"/>
        <strike val="0"/>
        <condense val="0"/>
        <extend val="0"/>
        <outline val="0"/>
        <shadow val="0"/>
        <u val="none"/>
        <vertAlign val="baseline"/>
        <sz val="11"/>
        <color theme="1"/>
        <name val="Tahoma"/>
        <scheme val="none"/>
      </font>
      <alignment horizontal="right" vertical="bottom" textRotation="0" wrapText="0" indent="1" justifyLastLine="0" shrinkToFit="0" readingOrder="0"/>
    </dxf>
    <dxf>
      <font>
        <b val="0"/>
        <i val="0"/>
        <strike val="0"/>
        <condense val="0"/>
        <extend val="0"/>
        <outline val="0"/>
        <shadow val="0"/>
        <u val="none"/>
        <vertAlign val="baseline"/>
        <sz val="11"/>
        <color theme="1"/>
        <name val="Tahoma"/>
        <scheme val="none"/>
      </font>
      <alignment horizontal="right" vertical="bottom" textRotation="0" wrapText="0" indent="0" justifyLastLine="0" shrinkToFit="0" readingOrder="0"/>
    </dxf>
    <dxf>
      <font>
        <b val="0"/>
        <i val="0"/>
        <strike val="0"/>
        <condense val="0"/>
        <extend val="0"/>
        <outline val="0"/>
        <shadow val="0"/>
        <u val="none"/>
        <vertAlign val="baseline"/>
        <sz val="11"/>
        <color theme="1"/>
        <name val="Tahoma"/>
        <scheme val="none"/>
      </font>
      <alignment horizontal="right" vertical="bottom" textRotation="0" wrapText="0" indent="0" justifyLastLine="0" shrinkToFit="0" readingOrder="0"/>
    </dxf>
    <dxf>
      <font>
        <b val="0"/>
        <i val="0"/>
        <strike val="0"/>
        <condense val="0"/>
        <extend val="0"/>
        <outline val="0"/>
        <shadow val="0"/>
        <u val="none"/>
        <vertAlign val="baseline"/>
        <sz val="11"/>
        <color theme="1"/>
        <name val="Tahoma"/>
        <scheme val="none"/>
      </font>
      <numFmt numFmtId="170" formatCode="&quot;₪&quot;\ #,##0"/>
      <alignment horizontal="right" vertical="bottom" textRotation="0" wrapText="0" indent="1" justifyLastLine="0" shrinkToFit="0" readingOrder="0"/>
    </dxf>
    <dxf>
      <font>
        <b val="0"/>
        <i val="0"/>
        <strike val="0"/>
        <condense val="0"/>
        <extend val="0"/>
        <outline val="0"/>
        <shadow val="0"/>
        <u val="none"/>
        <vertAlign val="baseline"/>
        <sz val="11"/>
        <color theme="1"/>
        <name val="Tahoma"/>
        <scheme val="none"/>
      </font>
      <alignment horizontal="right" vertical="bottom" textRotation="0" wrapText="0" indent="0" justifyLastLine="0" shrinkToFit="0" readingOrder="0"/>
    </dxf>
    <dxf>
      <font>
        <b val="0"/>
        <i val="0"/>
        <strike val="0"/>
        <condense val="0"/>
        <extend val="0"/>
        <outline val="0"/>
        <shadow val="0"/>
        <u val="none"/>
        <vertAlign val="baseline"/>
        <sz val="11"/>
        <color theme="1"/>
        <name val="Tahoma"/>
        <scheme val="none"/>
      </font>
      <alignment horizontal="right" vertical="bottom" textRotation="0" wrapText="0" indent="1" justifyLastLine="0" shrinkToFit="0" readingOrder="0"/>
    </dxf>
    <dxf>
      <font>
        <b val="0"/>
        <i val="0"/>
        <strike val="0"/>
        <condense val="0"/>
        <extend val="0"/>
        <outline val="0"/>
        <shadow val="0"/>
        <u val="none"/>
        <vertAlign val="baseline"/>
        <sz val="11"/>
        <color theme="1"/>
        <name val="Tahoma"/>
        <scheme val="none"/>
      </font>
      <alignment horizontal="right" vertical="bottom" textRotation="0" wrapText="0" indent="0" justifyLastLine="0" shrinkToFit="0" readingOrder="0"/>
    </dxf>
    <dxf>
      <font>
        <b val="0"/>
        <i val="0"/>
        <strike val="0"/>
        <condense val="0"/>
        <extend val="0"/>
        <outline val="0"/>
        <shadow val="0"/>
        <u val="none"/>
        <vertAlign val="baseline"/>
        <sz val="11"/>
        <color theme="1"/>
        <name val="Tahoma"/>
        <scheme val="none"/>
      </font>
      <alignment horizontal="right" vertical="bottom" textRotation="0" wrapText="0" indent="0" justifyLastLine="0" shrinkToFit="0" readingOrder="0"/>
    </dxf>
    <dxf>
      <font>
        <b val="0"/>
        <i val="0"/>
        <strike val="0"/>
        <condense val="0"/>
        <extend val="0"/>
        <outline val="0"/>
        <shadow val="0"/>
        <u val="none"/>
        <vertAlign val="baseline"/>
        <sz val="11"/>
        <color theme="1"/>
        <name val="Tahoma"/>
        <scheme val="none"/>
      </font>
      <numFmt numFmtId="170" formatCode="&quot;₪&quot;\ #,##0"/>
      <alignment horizontal="right" vertical="bottom" textRotation="0" wrapText="0" indent="1" justifyLastLine="0" shrinkToFit="0" readingOrder="0"/>
    </dxf>
    <dxf>
      <font>
        <b val="0"/>
        <i val="0"/>
        <strike val="0"/>
        <condense val="0"/>
        <extend val="0"/>
        <outline val="0"/>
        <shadow val="0"/>
        <u val="none"/>
        <vertAlign val="baseline"/>
        <sz val="11"/>
        <color theme="1"/>
        <name val="Tahoma"/>
        <scheme val="none"/>
      </font>
      <alignment horizontal="right" vertical="bottom" textRotation="0" wrapText="0" indent="0" justifyLastLine="0" shrinkToFit="0" readingOrder="0"/>
    </dxf>
    <dxf>
      <font>
        <b val="0"/>
        <i val="0"/>
        <strike val="0"/>
        <condense val="0"/>
        <extend val="0"/>
        <outline val="0"/>
        <shadow val="0"/>
        <u val="none"/>
        <vertAlign val="baseline"/>
        <sz val="11"/>
        <color theme="1"/>
        <name val="Tahoma"/>
        <scheme val="none"/>
      </font>
      <alignment horizontal="right" vertical="bottom" textRotation="0" wrapText="0" indent="1" justifyLastLine="0" shrinkToFit="0" readingOrder="0"/>
    </dxf>
    <dxf>
      <font>
        <b val="0"/>
        <i val="0"/>
        <strike val="0"/>
        <condense val="0"/>
        <extend val="0"/>
        <outline val="0"/>
        <shadow val="0"/>
        <u val="none"/>
        <vertAlign val="baseline"/>
        <sz val="11"/>
        <color theme="1"/>
        <name val="Tahoma"/>
        <scheme val="none"/>
      </font>
      <alignment horizontal="right" vertical="bottom" textRotation="0" wrapText="0" indent="0" justifyLastLine="0" shrinkToFit="0" readingOrder="0"/>
    </dxf>
    <dxf>
      <font>
        <strike val="0"/>
        <outline val="0"/>
        <shadow val="0"/>
        <u val="none"/>
        <vertAlign val="baseline"/>
        <name val="Tahoma"/>
        <scheme val="none"/>
      </font>
      <alignment horizontal="right" vertical="bottom" textRotation="0" wrapText="1" indent="1" justifyLastLine="0" shrinkToFit="0" readingOrder="0"/>
    </dxf>
    <dxf>
      <font>
        <strike val="0"/>
        <outline val="0"/>
        <shadow val="0"/>
        <u val="none"/>
        <vertAlign val="baseline"/>
        <name val="Tahoma"/>
        <scheme val="none"/>
      </font>
      <alignment horizontal="right" vertical="bottom" textRotation="0" wrapText="1" indent="1" justifyLastLine="0" shrinkToFit="0" readingOrder="0"/>
    </dxf>
    <dxf>
      <font>
        <strike val="0"/>
        <outline val="0"/>
        <shadow val="0"/>
        <u val="none"/>
        <vertAlign val="baseline"/>
        <name val="Tahoma"/>
        <scheme val="none"/>
      </font>
      <alignment horizontal="right" vertical="bottom" textRotation="0" wrapText="1" indent="1" justifyLastLine="0" shrinkToFit="0" readingOrder="0"/>
    </dxf>
    <dxf>
      <font>
        <strike val="0"/>
        <outline val="0"/>
        <shadow val="0"/>
        <u val="none"/>
        <vertAlign val="baseline"/>
        <name val="Tahoma"/>
        <scheme val="none"/>
      </font>
      <numFmt numFmtId="170" formatCode="&quot;₪&quot;\ #,##0"/>
      <alignment horizontal="right" vertical="bottom" textRotation="0" wrapText="0" indent="1" justifyLastLine="0" shrinkToFit="0" readingOrder="0"/>
    </dxf>
    <dxf>
      <font>
        <strike val="0"/>
        <outline val="0"/>
        <shadow val="0"/>
        <u val="none"/>
        <vertAlign val="baseline"/>
        <name val="Tahoma"/>
        <scheme val="none"/>
      </font>
      <alignment horizontal="right" vertical="bottom" textRotation="0" wrapText="1" indent="1" justifyLastLine="0" shrinkToFit="0" readingOrder="0"/>
    </dxf>
    <dxf>
      <font>
        <strike val="0"/>
        <outline val="0"/>
        <shadow val="0"/>
        <u val="none"/>
        <vertAlign val="baseline"/>
        <name val="Tahoma"/>
        <scheme val="none"/>
      </font>
      <numFmt numFmtId="165" formatCode="[$-1010000]d/m/yy;@"/>
      <alignment horizontal="right" vertical="bottom" textRotation="0" wrapText="0" indent="1" justifyLastLine="0" shrinkToFit="0" readingOrder="2"/>
    </dxf>
    <dxf>
      <font>
        <b val="0"/>
        <i val="0"/>
        <strike val="0"/>
        <condense val="0"/>
        <extend val="0"/>
        <outline val="0"/>
        <shadow val="0"/>
        <u val="none"/>
        <vertAlign val="baseline"/>
        <sz val="11"/>
        <color theme="1"/>
        <name val="Tahoma"/>
        <scheme val="none"/>
      </font>
      <alignment horizontal="right" vertical="bottom" textRotation="0" wrapText="0" indent="0" justifyLastLine="0" shrinkToFit="0" readingOrder="0"/>
    </dxf>
    <dxf>
      <font>
        <strike val="0"/>
        <outline val="0"/>
        <shadow val="0"/>
        <u val="none"/>
        <vertAlign val="baseline"/>
        <name val="Tahoma"/>
        <scheme val="none"/>
      </font>
      <alignment horizontal="right" vertical="bottom" textRotation="0" wrapText="1" indent="1" justifyLastLine="0" shrinkToFit="0" readingOrder="0"/>
    </dxf>
    <dxf>
      <font>
        <strike val="0"/>
        <outline val="0"/>
        <shadow val="0"/>
        <u val="none"/>
        <vertAlign val="baseline"/>
        <name val="Tahoma"/>
        <scheme val="none"/>
      </font>
      <alignment horizontal="right" vertical="bottom" textRotation="0" wrapText="1" indent="1" justifyLastLine="0" shrinkToFit="0" readingOrder="0"/>
    </dxf>
    <dxf>
      <font>
        <strike val="0"/>
        <outline val="0"/>
        <shadow val="0"/>
        <u val="none"/>
        <vertAlign val="baseline"/>
        <name val="Tahoma"/>
        <scheme val="none"/>
      </font>
      <alignment horizontal="right" vertical="bottom" textRotation="0" wrapText="1" indent="1" justifyLastLine="0" shrinkToFit="0" readingOrder="0"/>
    </dxf>
    <dxf>
      <font>
        <strike val="0"/>
        <outline val="0"/>
        <shadow val="0"/>
        <u val="none"/>
        <vertAlign val="baseline"/>
        <name val="Tahoma"/>
        <scheme val="none"/>
      </font>
      <numFmt numFmtId="170" formatCode="&quot;₪&quot;\ #,##0"/>
      <alignment horizontal="right" vertical="bottom" textRotation="0" wrapText="0" indent="1" justifyLastLine="0" shrinkToFit="0" readingOrder="0"/>
    </dxf>
    <dxf>
      <font>
        <strike val="0"/>
        <outline val="0"/>
        <shadow val="0"/>
        <u val="none"/>
        <vertAlign val="baseline"/>
        <name val="Tahoma"/>
        <scheme val="none"/>
      </font>
      <alignment horizontal="right" vertical="bottom" textRotation="0" wrapText="1" indent="1" justifyLastLine="0" shrinkToFit="0" readingOrder="0"/>
    </dxf>
    <dxf>
      <font>
        <strike val="0"/>
        <outline val="0"/>
        <shadow val="0"/>
        <u val="none"/>
        <vertAlign val="baseline"/>
        <name val="Tahoma"/>
        <scheme val="none"/>
      </font>
      <numFmt numFmtId="165" formatCode="[$-1010000]d/m/yy;@"/>
      <alignment horizontal="right" vertical="bottom" textRotation="0" wrapText="0" indent="1" justifyLastLine="0" shrinkToFit="0" readingOrder="2"/>
    </dxf>
    <dxf>
      <font>
        <b val="0"/>
        <i val="0"/>
        <strike val="0"/>
        <condense val="0"/>
        <extend val="0"/>
        <outline val="0"/>
        <shadow val="0"/>
        <u val="none"/>
        <vertAlign val="baseline"/>
        <sz val="11"/>
        <color theme="1"/>
        <name val="Tahoma"/>
        <scheme val="none"/>
      </font>
      <alignment horizontal="right" vertical="bottom" textRotation="0" wrapText="0" indent="0" justifyLastLine="0" shrinkToFit="0" readingOrder="0"/>
    </dxf>
    <dxf>
      <font>
        <strike val="0"/>
        <outline val="0"/>
        <shadow val="0"/>
        <u val="none"/>
        <vertAlign val="baseline"/>
        <name val="Tahoma"/>
        <scheme val="none"/>
      </font>
      <alignment horizontal="right" vertical="bottom" textRotation="0" wrapText="1" indent="1" justifyLastLine="0" shrinkToFit="0" readingOrder="0"/>
    </dxf>
    <dxf>
      <font>
        <strike val="0"/>
        <outline val="0"/>
        <shadow val="0"/>
        <u val="none"/>
        <vertAlign val="baseline"/>
        <name val="Tahoma"/>
        <scheme val="none"/>
      </font>
      <alignment horizontal="right" vertical="bottom" textRotation="0" wrapText="1" indent="1" justifyLastLine="0" shrinkToFit="0" readingOrder="0"/>
    </dxf>
    <dxf>
      <font>
        <strike val="0"/>
        <outline val="0"/>
        <shadow val="0"/>
        <u val="none"/>
        <vertAlign val="baseline"/>
        <name val="Tahoma"/>
        <scheme val="none"/>
      </font>
      <alignment horizontal="right" vertical="bottom" textRotation="0" wrapText="1" indent="1" justifyLastLine="0" shrinkToFit="0" readingOrder="0"/>
    </dxf>
    <dxf>
      <font>
        <strike val="0"/>
        <outline val="0"/>
        <shadow val="0"/>
        <u val="none"/>
        <vertAlign val="baseline"/>
        <name val="Tahoma"/>
        <scheme val="none"/>
      </font>
      <numFmt numFmtId="170" formatCode="&quot;₪&quot;\ #,##0"/>
      <alignment horizontal="right" vertical="bottom" textRotation="0" wrapText="0" indent="1" justifyLastLine="0" shrinkToFit="0" readingOrder="0"/>
    </dxf>
    <dxf>
      <font>
        <strike val="0"/>
        <outline val="0"/>
        <shadow val="0"/>
        <u val="none"/>
        <vertAlign val="baseline"/>
        <name val="Tahoma"/>
        <scheme val="none"/>
      </font>
      <alignment horizontal="right" vertical="bottom" textRotation="0" wrapText="1" indent="1" justifyLastLine="0" shrinkToFit="0" readingOrder="0"/>
    </dxf>
    <dxf>
      <font>
        <strike val="0"/>
        <outline val="0"/>
        <shadow val="0"/>
        <u val="none"/>
        <vertAlign val="baseline"/>
        <name val="Tahoma"/>
        <scheme val="none"/>
      </font>
      <numFmt numFmtId="165" formatCode="[$-1010000]d/m/yy;@"/>
      <alignment horizontal="right" vertical="bottom" textRotation="0" wrapText="0" indent="1" justifyLastLine="0" shrinkToFit="0" readingOrder="2"/>
    </dxf>
    <dxf>
      <font>
        <b val="0"/>
        <i val="0"/>
        <strike val="0"/>
        <condense val="0"/>
        <extend val="0"/>
        <outline val="0"/>
        <shadow val="0"/>
        <u val="none"/>
        <vertAlign val="baseline"/>
        <sz val="11"/>
        <color theme="1"/>
        <name val="Tahoma"/>
        <scheme val="none"/>
      </font>
      <alignment horizontal="right" vertical="bottom" textRotation="0" wrapText="0" indent="0" justifyLastLine="0" shrinkToFit="0" readingOrder="0"/>
    </dxf>
    <dxf>
      <font>
        <strike val="0"/>
        <outline val="0"/>
        <shadow val="0"/>
        <u val="none"/>
        <vertAlign val="baseline"/>
        <name val="Tahoma"/>
        <scheme val="none"/>
      </font>
      <alignment horizontal="right" vertical="bottom" textRotation="0" wrapText="1" indent="1" justifyLastLine="0" shrinkToFit="0" readingOrder="0"/>
    </dxf>
    <dxf>
      <font>
        <strike val="0"/>
        <outline val="0"/>
        <shadow val="0"/>
        <u val="none"/>
        <vertAlign val="baseline"/>
        <name val="Tahoma"/>
        <scheme val="none"/>
      </font>
      <alignment horizontal="right" vertical="bottom" textRotation="0" wrapText="1" indent="1" justifyLastLine="0" shrinkToFit="0" readingOrder="0"/>
    </dxf>
    <dxf>
      <font>
        <strike val="0"/>
        <outline val="0"/>
        <shadow val="0"/>
        <u val="none"/>
        <vertAlign val="baseline"/>
        <name val="Tahoma"/>
        <scheme val="none"/>
      </font>
      <alignment horizontal="right" vertical="bottom" textRotation="0" wrapText="1" indent="1" justifyLastLine="0" shrinkToFit="0" readingOrder="0"/>
    </dxf>
    <dxf>
      <font>
        <strike val="0"/>
        <outline val="0"/>
        <shadow val="0"/>
        <u val="none"/>
        <vertAlign val="baseline"/>
        <name val="Tahoma"/>
        <scheme val="none"/>
      </font>
      <numFmt numFmtId="170" formatCode="&quot;₪&quot;\ #,##0"/>
      <alignment horizontal="right" vertical="bottom" textRotation="0" wrapText="0" indent="1" justifyLastLine="0" shrinkToFit="0" readingOrder="0"/>
    </dxf>
    <dxf>
      <font>
        <strike val="0"/>
        <outline val="0"/>
        <shadow val="0"/>
        <u val="none"/>
        <vertAlign val="baseline"/>
        <name val="Tahoma"/>
        <scheme val="none"/>
      </font>
      <alignment horizontal="right" vertical="bottom" textRotation="0" wrapText="1" indent="1" justifyLastLine="0" shrinkToFit="0" readingOrder="0"/>
    </dxf>
    <dxf>
      <font>
        <strike val="0"/>
        <outline val="0"/>
        <shadow val="0"/>
        <u val="none"/>
        <vertAlign val="baseline"/>
        <name val="Tahoma"/>
        <scheme val="none"/>
      </font>
      <numFmt numFmtId="165" formatCode="[$-1010000]d/m/yy;@"/>
      <alignment horizontal="right" vertical="bottom" textRotation="0" wrapText="0" indent="1" justifyLastLine="0" shrinkToFit="0" readingOrder="2"/>
    </dxf>
    <dxf>
      <font>
        <b val="0"/>
        <i val="0"/>
        <strike val="0"/>
        <condense val="0"/>
        <extend val="0"/>
        <outline val="0"/>
        <shadow val="0"/>
        <u val="none"/>
        <vertAlign val="baseline"/>
        <sz val="11"/>
        <color theme="1"/>
        <name val="Tahoma"/>
        <scheme val="none"/>
      </font>
      <alignment horizontal="right" vertical="bottom" textRotation="0" wrapText="0" indent="0" justifyLastLine="0" shrinkToFit="0" readingOrder="0"/>
    </dxf>
    <dxf>
      <font>
        <strike val="0"/>
        <outline val="0"/>
        <shadow val="0"/>
        <u val="none"/>
        <vertAlign val="baseline"/>
        <name val="Tahoma"/>
        <scheme val="none"/>
      </font>
      <alignment horizontal="right" vertical="bottom" textRotation="0" wrapText="1" indent="1" justifyLastLine="0" shrinkToFit="0" readingOrder="0"/>
    </dxf>
    <dxf>
      <font>
        <strike val="0"/>
        <outline val="0"/>
        <shadow val="0"/>
        <u val="none"/>
        <vertAlign val="baseline"/>
        <name val="Tahoma"/>
        <scheme val="none"/>
      </font>
      <alignment horizontal="right" vertical="bottom" textRotation="0" wrapText="1" indent="1" justifyLastLine="0" shrinkToFit="0" readingOrder="0"/>
    </dxf>
    <dxf>
      <font>
        <strike val="0"/>
        <outline val="0"/>
        <shadow val="0"/>
        <u val="none"/>
        <vertAlign val="baseline"/>
        <name val="Tahoma"/>
        <scheme val="none"/>
      </font>
      <alignment horizontal="right" vertical="bottom" textRotation="0" wrapText="1" indent="1" justifyLastLine="0" shrinkToFit="0" readingOrder="0"/>
    </dxf>
    <dxf>
      <font>
        <strike val="0"/>
        <outline val="0"/>
        <shadow val="0"/>
        <u val="none"/>
        <vertAlign val="baseline"/>
        <name val="Tahoma"/>
        <scheme val="none"/>
      </font>
      <numFmt numFmtId="170" formatCode="&quot;₪&quot;\ #,##0"/>
      <alignment horizontal="right" vertical="bottom" textRotation="0" wrapText="0" indent="1" justifyLastLine="0" shrinkToFit="0" readingOrder="0"/>
    </dxf>
    <dxf>
      <font>
        <strike val="0"/>
        <outline val="0"/>
        <shadow val="0"/>
        <u val="none"/>
        <vertAlign val="baseline"/>
        <name val="Tahoma"/>
        <scheme val="none"/>
      </font>
      <alignment horizontal="right" vertical="bottom" textRotation="0" wrapText="1" indent="1" justifyLastLine="0" shrinkToFit="0" readingOrder="0"/>
    </dxf>
    <dxf>
      <font>
        <strike val="0"/>
        <outline val="0"/>
        <shadow val="0"/>
        <u val="none"/>
        <vertAlign val="baseline"/>
        <name val="Tahoma"/>
        <scheme val="none"/>
      </font>
      <numFmt numFmtId="165" formatCode="[$-1010000]d/m/yy;@"/>
      <alignment horizontal="right" vertical="bottom" textRotation="0" wrapText="0" indent="1" justifyLastLine="0" shrinkToFit="0" readingOrder="2"/>
    </dxf>
    <dxf>
      <font>
        <b val="0"/>
        <i val="0"/>
        <strike val="0"/>
        <condense val="0"/>
        <extend val="0"/>
        <outline val="0"/>
        <shadow val="0"/>
        <u val="none"/>
        <vertAlign val="baseline"/>
        <sz val="11"/>
        <color theme="1"/>
        <name val="Tahoma"/>
        <scheme val="none"/>
      </font>
      <alignment horizontal="right" vertical="bottom" textRotation="0" wrapText="0" indent="0" justifyLastLine="0" shrinkToFit="0" readingOrder="0"/>
    </dxf>
    <dxf>
      <font>
        <strike val="0"/>
        <outline val="0"/>
        <shadow val="0"/>
        <u val="none"/>
        <vertAlign val="baseline"/>
        <name val="Tahoma"/>
        <scheme val="none"/>
      </font>
      <alignment horizontal="right" vertical="bottom" textRotation="0" wrapText="1" indent="1" justifyLastLine="0" shrinkToFit="0" readingOrder="0"/>
    </dxf>
    <dxf>
      <font>
        <strike val="0"/>
        <outline val="0"/>
        <shadow val="0"/>
        <u val="none"/>
        <vertAlign val="baseline"/>
        <name val="Tahoma"/>
        <scheme val="none"/>
      </font>
      <alignment horizontal="right" vertical="bottom" textRotation="0" wrapText="1" indent="1" justifyLastLine="0" shrinkToFit="0" readingOrder="0"/>
    </dxf>
    <dxf>
      <font>
        <strike val="0"/>
        <outline val="0"/>
        <shadow val="0"/>
        <u val="none"/>
        <vertAlign val="baseline"/>
        <name val="Tahoma"/>
        <scheme val="none"/>
      </font>
      <alignment horizontal="right" vertical="bottom" textRotation="0" wrapText="1" indent="1" justifyLastLine="0" shrinkToFit="0" readingOrder="0"/>
    </dxf>
    <dxf>
      <font>
        <strike val="0"/>
        <outline val="0"/>
        <shadow val="0"/>
        <u val="none"/>
        <vertAlign val="baseline"/>
        <name val="Tahoma"/>
        <scheme val="none"/>
      </font>
      <numFmt numFmtId="170" formatCode="&quot;₪&quot;\ #,##0"/>
      <alignment horizontal="right" vertical="bottom" textRotation="0" wrapText="0" indent="1" justifyLastLine="0" shrinkToFit="0" readingOrder="0"/>
    </dxf>
    <dxf>
      <font>
        <strike val="0"/>
        <outline val="0"/>
        <shadow val="0"/>
        <u val="none"/>
        <vertAlign val="baseline"/>
        <name val="Tahoma"/>
        <scheme val="none"/>
      </font>
      <alignment horizontal="right" vertical="bottom" textRotation="0" wrapText="1" indent="1" justifyLastLine="0" shrinkToFit="0" readingOrder="0"/>
    </dxf>
    <dxf>
      <font>
        <strike val="0"/>
        <outline val="0"/>
        <shadow val="0"/>
        <u val="none"/>
        <vertAlign val="baseline"/>
        <name val="Tahoma"/>
        <scheme val="none"/>
      </font>
      <numFmt numFmtId="165" formatCode="[$-1010000]d/m/yy;@"/>
      <alignment horizontal="right" vertical="bottom" textRotation="0" wrapText="0" indent="1" justifyLastLine="0" shrinkToFit="0" readingOrder="2"/>
    </dxf>
    <dxf>
      <font>
        <b val="0"/>
        <i val="0"/>
        <strike val="0"/>
        <condense val="0"/>
        <extend val="0"/>
        <outline val="0"/>
        <shadow val="0"/>
        <u val="none"/>
        <vertAlign val="baseline"/>
        <sz val="11"/>
        <color theme="1"/>
        <name val="Tahoma"/>
        <scheme val="none"/>
      </font>
      <alignment horizontal="right" vertical="bottom" textRotation="0" wrapText="0" indent="0" justifyLastLine="0" shrinkToFit="0" readingOrder="0"/>
    </dxf>
    <dxf>
      <font>
        <strike val="0"/>
        <outline val="0"/>
        <shadow val="0"/>
        <u val="none"/>
        <vertAlign val="baseline"/>
        <name val="Tahoma"/>
        <scheme val="none"/>
      </font>
      <alignment horizontal="right" vertical="bottom" textRotation="0" wrapText="1" indent="1" justifyLastLine="0" shrinkToFit="0" readingOrder="0"/>
    </dxf>
    <dxf>
      <font>
        <strike val="0"/>
        <outline val="0"/>
        <shadow val="0"/>
        <u val="none"/>
        <vertAlign val="baseline"/>
        <name val="Tahoma"/>
        <scheme val="none"/>
      </font>
      <alignment horizontal="right" vertical="bottom" textRotation="0" wrapText="1" indent="1" justifyLastLine="0" shrinkToFit="0" readingOrder="0"/>
    </dxf>
    <dxf>
      <font>
        <strike val="0"/>
        <outline val="0"/>
        <shadow val="0"/>
        <u val="none"/>
        <vertAlign val="baseline"/>
        <name val="Tahoma"/>
        <scheme val="none"/>
      </font>
      <alignment horizontal="right" vertical="bottom" textRotation="0" wrapText="1" indent="1" justifyLastLine="0" shrinkToFit="0" readingOrder="0"/>
    </dxf>
    <dxf>
      <font>
        <strike val="0"/>
        <outline val="0"/>
        <shadow val="0"/>
        <u val="none"/>
        <vertAlign val="baseline"/>
        <name val="Tahoma"/>
        <scheme val="none"/>
      </font>
      <numFmt numFmtId="170" formatCode="&quot;₪&quot;\ #,##0"/>
      <alignment horizontal="right" vertical="bottom" textRotation="0" wrapText="0" indent="1" justifyLastLine="0" shrinkToFit="0" readingOrder="0"/>
    </dxf>
    <dxf>
      <font>
        <strike val="0"/>
        <outline val="0"/>
        <shadow val="0"/>
        <u val="none"/>
        <vertAlign val="baseline"/>
        <name val="Tahoma"/>
        <scheme val="none"/>
      </font>
      <alignment horizontal="right" vertical="bottom" textRotation="0" wrapText="1" indent="1" justifyLastLine="0" shrinkToFit="0" readingOrder="0"/>
    </dxf>
    <dxf>
      <font>
        <strike val="0"/>
        <outline val="0"/>
        <shadow val="0"/>
        <u val="none"/>
        <vertAlign val="baseline"/>
        <name val="Tahoma"/>
        <scheme val="none"/>
      </font>
      <numFmt numFmtId="165" formatCode="[$-1010000]d/m/yy;@"/>
      <alignment horizontal="right" vertical="bottom" textRotation="0" wrapText="0" indent="1" justifyLastLine="0" shrinkToFit="0" readingOrder="2"/>
    </dxf>
    <dxf>
      <font>
        <b val="0"/>
        <i val="0"/>
        <strike val="0"/>
        <condense val="0"/>
        <extend val="0"/>
        <outline val="0"/>
        <shadow val="0"/>
        <u val="none"/>
        <vertAlign val="baseline"/>
        <sz val="11"/>
        <color theme="1"/>
        <name val="Tahoma"/>
        <scheme val="none"/>
      </font>
      <alignment horizontal="right" vertical="bottom" textRotation="0" wrapText="0" indent="0" justifyLastLine="0" shrinkToFit="0" readingOrder="0"/>
    </dxf>
    <dxf>
      <font>
        <strike val="0"/>
        <outline val="0"/>
        <shadow val="0"/>
        <u val="none"/>
        <vertAlign val="baseline"/>
        <name val="Tahoma"/>
        <scheme val="none"/>
      </font>
      <alignment horizontal="right" vertical="bottom" textRotation="0" wrapText="1" indent="1" justifyLastLine="0" shrinkToFit="0" readingOrder="0"/>
    </dxf>
    <dxf>
      <font>
        <strike val="0"/>
        <outline val="0"/>
        <shadow val="0"/>
        <u val="none"/>
        <vertAlign val="baseline"/>
        <name val="Tahoma"/>
        <scheme val="none"/>
      </font>
      <alignment horizontal="right" vertical="bottom" textRotation="0" wrapText="1" indent="1" justifyLastLine="0" shrinkToFit="0" readingOrder="0"/>
    </dxf>
    <dxf>
      <font>
        <strike val="0"/>
        <outline val="0"/>
        <shadow val="0"/>
        <u val="none"/>
        <vertAlign val="baseline"/>
        <name val="Tahoma"/>
        <scheme val="none"/>
      </font>
      <alignment horizontal="right" vertical="bottom" textRotation="0" wrapText="1" indent="1" justifyLastLine="0" shrinkToFit="0" readingOrder="0"/>
    </dxf>
    <dxf>
      <font>
        <strike val="0"/>
        <outline val="0"/>
        <shadow val="0"/>
        <u val="none"/>
        <vertAlign val="baseline"/>
        <name val="Tahoma"/>
        <scheme val="none"/>
      </font>
      <numFmt numFmtId="170" formatCode="&quot;₪&quot;\ #,##0"/>
      <alignment horizontal="right" vertical="bottom" textRotation="0" wrapText="0" indent="1" justifyLastLine="0" shrinkToFit="0" readingOrder="0"/>
    </dxf>
    <dxf>
      <font>
        <strike val="0"/>
        <outline val="0"/>
        <shadow val="0"/>
        <u val="none"/>
        <vertAlign val="baseline"/>
        <name val="Tahoma"/>
        <scheme val="none"/>
      </font>
      <alignment horizontal="right" vertical="bottom" textRotation="0" wrapText="1" indent="1" justifyLastLine="0" shrinkToFit="0" readingOrder="0"/>
    </dxf>
    <dxf>
      <font>
        <strike val="0"/>
        <outline val="0"/>
        <shadow val="0"/>
        <u val="none"/>
        <vertAlign val="baseline"/>
        <name val="Tahoma"/>
        <scheme val="none"/>
      </font>
      <numFmt numFmtId="165" formatCode="[$-1010000]d/m/yy;@"/>
      <alignment horizontal="right" vertical="bottom" textRotation="0" wrapText="0" indent="1" justifyLastLine="0" shrinkToFit="0" readingOrder="2"/>
    </dxf>
    <dxf>
      <font>
        <b val="0"/>
        <i val="0"/>
        <strike val="0"/>
        <condense val="0"/>
        <extend val="0"/>
        <outline val="0"/>
        <shadow val="0"/>
        <u val="none"/>
        <vertAlign val="baseline"/>
        <sz val="11"/>
        <color theme="1"/>
        <name val="Tahoma"/>
        <scheme val="none"/>
      </font>
      <alignment horizontal="right" vertical="bottom" textRotation="0" wrapText="0" indent="0" justifyLastLine="0" shrinkToFit="0" readingOrder="0"/>
    </dxf>
    <dxf>
      <font>
        <strike val="0"/>
        <outline val="0"/>
        <shadow val="0"/>
        <u val="none"/>
        <vertAlign val="baseline"/>
        <name val="Tahoma"/>
        <scheme val="none"/>
      </font>
      <alignment horizontal="right" vertical="bottom" textRotation="0" wrapText="1" indent="1" justifyLastLine="0" shrinkToFit="0" readingOrder="0"/>
    </dxf>
    <dxf>
      <font>
        <strike val="0"/>
        <outline val="0"/>
        <shadow val="0"/>
        <u val="none"/>
        <vertAlign val="baseline"/>
        <name val="Tahoma"/>
        <scheme val="none"/>
      </font>
      <alignment horizontal="right" vertical="bottom" textRotation="0" wrapText="1" indent="1" justifyLastLine="0" shrinkToFit="0" readingOrder="0"/>
    </dxf>
    <dxf>
      <font>
        <strike val="0"/>
        <outline val="0"/>
        <shadow val="0"/>
        <u val="none"/>
        <vertAlign val="baseline"/>
        <name val="Tahoma"/>
        <scheme val="none"/>
      </font>
      <alignment horizontal="right" vertical="bottom" textRotation="0" wrapText="1" indent="1" justifyLastLine="0" shrinkToFit="0" readingOrder="0"/>
    </dxf>
    <dxf>
      <font>
        <strike val="0"/>
        <outline val="0"/>
        <shadow val="0"/>
        <u val="none"/>
        <vertAlign val="baseline"/>
        <name val="Tahoma"/>
        <scheme val="none"/>
      </font>
      <numFmt numFmtId="170" formatCode="&quot;₪&quot;\ #,##0"/>
      <alignment horizontal="right" vertical="bottom" textRotation="0" wrapText="0" indent="1" justifyLastLine="0" shrinkToFit="0" readingOrder="0"/>
    </dxf>
    <dxf>
      <font>
        <strike val="0"/>
        <outline val="0"/>
        <shadow val="0"/>
        <u val="none"/>
        <vertAlign val="baseline"/>
        <name val="Tahoma"/>
        <scheme val="none"/>
      </font>
      <alignment horizontal="right" vertical="bottom" textRotation="0" wrapText="1" indent="1" justifyLastLine="0" shrinkToFit="0" readingOrder="0"/>
    </dxf>
    <dxf>
      <font>
        <strike val="0"/>
        <outline val="0"/>
        <shadow val="0"/>
        <u val="none"/>
        <vertAlign val="baseline"/>
        <name val="Tahoma"/>
        <scheme val="none"/>
      </font>
      <numFmt numFmtId="165" formatCode="[$-1010000]d/m/yy;@"/>
      <alignment horizontal="right" vertical="bottom" textRotation="0" wrapText="0" indent="1" justifyLastLine="0" shrinkToFit="0" readingOrder="2"/>
    </dxf>
    <dxf>
      <font>
        <b val="0"/>
        <i val="0"/>
        <strike val="0"/>
        <condense val="0"/>
        <extend val="0"/>
        <outline val="0"/>
        <shadow val="0"/>
        <u val="none"/>
        <vertAlign val="baseline"/>
        <sz val="11"/>
        <color theme="1"/>
        <name val="Tahoma"/>
        <scheme val="none"/>
      </font>
      <alignment horizontal="right" vertical="bottom" textRotation="0" wrapText="0" indent="0" justifyLastLine="0" shrinkToFit="0" readingOrder="0"/>
    </dxf>
    <dxf>
      <font>
        <strike val="0"/>
        <outline val="0"/>
        <shadow val="0"/>
        <u val="none"/>
        <vertAlign val="baseline"/>
        <name val="Tahoma"/>
        <scheme val="none"/>
      </font>
      <alignment horizontal="right" vertical="bottom" textRotation="0" wrapText="1" indent="1" justifyLastLine="0" shrinkToFit="0" readingOrder="0"/>
    </dxf>
    <dxf>
      <font>
        <strike val="0"/>
        <outline val="0"/>
        <shadow val="0"/>
        <u val="none"/>
        <vertAlign val="baseline"/>
        <name val="Tahoma"/>
        <scheme val="none"/>
      </font>
      <alignment horizontal="right" vertical="bottom" textRotation="0" wrapText="1" indent="1" justifyLastLine="0" shrinkToFit="0" readingOrder="0"/>
    </dxf>
    <dxf>
      <font>
        <strike val="0"/>
        <outline val="0"/>
        <shadow val="0"/>
        <u val="none"/>
        <vertAlign val="baseline"/>
        <name val="Tahoma"/>
        <scheme val="none"/>
      </font>
      <alignment horizontal="right" vertical="bottom" textRotation="0" wrapText="1" indent="1" justifyLastLine="0" shrinkToFit="0" readingOrder="0"/>
    </dxf>
    <dxf>
      <font>
        <strike val="0"/>
        <outline val="0"/>
        <shadow val="0"/>
        <u val="none"/>
        <vertAlign val="baseline"/>
        <name val="Tahoma"/>
        <scheme val="none"/>
      </font>
      <numFmt numFmtId="170" formatCode="&quot;₪&quot;\ #,##0"/>
      <alignment horizontal="right" vertical="bottom" textRotation="0" wrapText="0" indent="1" justifyLastLine="0" shrinkToFit="0" readingOrder="0"/>
    </dxf>
    <dxf>
      <font>
        <strike val="0"/>
        <outline val="0"/>
        <shadow val="0"/>
        <u val="none"/>
        <vertAlign val="baseline"/>
        <name val="Tahoma"/>
        <scheme val="none"/>
      </font>
      <alignment horizontal="right" vertical="bottom" textRotation="0" wrapText="1" indent="1" justifyLastLine="0" shrinkToFit="0" readingOrder="0"/>
    </dxf>
    <dxf>
      <font>
        <strike val="0"/>
        <outline val="0"/>
        <shadow val="0"/>
        <u val="none"/>
        <vertAlign val="baseline"/>
        <name val="Tahoma"/>
        <scheme val="none"/>
      </font>
      <numFmt numFmtId="165" formatCode="[$-1010000]d/m/yy;@"/>
      <alignment horizontal="right" vertical="bottom" textRotation="0" wrapText="0" indent="1" justifyLastLine="0" shrinkToFit="0" readingOrder="2"/>
    </dxf>
    <dxf>
      <font>
        <b val="0"/>
        <i val="0"/>
        <strike val="0"/>
        <condense val="0"/>
        <extend val="0"/>
        <outline val="0"/>
        <shadow val="0"/>
        <u val="none"/>
        <vertAlign val="baseline"/>
        <sz val="11"/>
        <color theme="1"/>
        <name val="Tahoma"/>
        <scheme val="none"/>
      </font>
      <alignment horizontal="right" vertical="bottom" textRotation="0" wrapText="0" indent="0" justifyLastLine="0" shrinkToFit="0" readingOrder="0"/>
    </dxf>
    <dxf>
      <font>
        <strike val="0"/>
        <outline val="0"/>
        <shadow val="0"/>
        <u val="none"/>
        <vertAlign val="baseline"/>
        <name val="Tahoma"/>
        <scheme val="none"/>
      </font>
      <alignment horizontal="right" vertical="bottom" textRotation="0" wrapText="1" indent="1" justifyLastLine="0" shrinkToFit="0" readingOrder="0"/>
    </dxf>
    <dxf>
      <font>
        <strike val="0"/>
        <outline val="0"/>
        <shadow val="0"/>
        <u val="none"/>
        <vertAlign val="baseline"/>
        <name val="Tahoma"/>
        <scheme val="none"/>
      </font>
      <alignment horizontal="right" vertical="bottom" textRotation="0" wrapText="1" indent="1" justifyLastLine="0" shrinkToFit="0" readingOrder="0"/>
    </dxf>
    <dxf>
      <font>
        <strike val="0"/>
        <outline val="0"/>
        <shadow val="0"/>
        <u val="none"/>
        <vertAlign val="baseline"/>
        <name val="Tahoma"/>
        <scheme val="none"/>
      </font>
      <alignment horizontal="right" vertical="bottom" textRotation="0" wrapText="1" indent="1" justifyLastLine="0" shrinkToFit="0" readingOrder="0"/>
    </dxf>
    <dxf>
      <font>
        <strike val="0"/>
        <outline val="0"/>
        <shadow val="0"/>
        <u val="none"/>
        <vertAlign val="baseline"/>
        <name val="Tahoma"/>
        <scheme val="none"/>
      </font>
      <numFmt numFmtId="170" formatCode="&quot;₪&quot;\ #,##0"/>
      <alignment horizontal="right" vertical="bottom" textRotation="0" wrapText="0" indent="1" justifyLastLine="0" shrinkToFit="0" readingOrder="0"/>
    </dxf>
    <dxf>
      <font>
        <strike val="0"/>
        <outline val="0"/>
        <shadow val="0"/>
        <u val="none"/>
        <vertAlign val="baseline"/>
        <name val="Tahoma"/>
        <scheme val="none"/>
      </font>
      <alignment horizontal="right" vertical="bottom" textRotation="0" wrapText="1" indent="1" justifyLastLine="0" shrinkToFit="0" readingOrder="0"/>
    </dxf>
    <dxf>
      <font>
        <strike val="0"/>
        <outline val="0"/>
        <shadow val="0"/>
        <u val="none"/>
        <vertAlign val="baseline"/>
        <name val="Tahoma"/>
        <scheme val="none"/>
      </font>
      <numFmt numFmtId="165" formatCode="[$-1010000]d/m/yy;@"/>
      <alignment horizontal="right" vertical="bottom" textRotation="0" wrapText="0" indent="1" justifyLastLine="0" shrinkToFit="0" readingOrder="2"/>
    </dxf>
    <dxf>
      <font>
        <b/>
        <i val="0"/>
        <strike val="0"/>
        <condense val="0"/>
        <extend val="0"/>
        <outline val="0"/>
        <shadow val="0"/>
        <u val="none"/>
        <vertAlign val="baseline"/>
        <sz val="11"/>
        <color theme="1"/>
        <name val="Tahoma"/>
        <scheme val="none"/>
      </font>
      <alignment horizontal="right" vertical="bottom" textRotation="0" wrapText="0" indent="1" justifyLastLine="0" shrinkToFit="0" readingOrder="0"/>
    </dxf>
    <dxf>
      <font>
        <strike val="0"/>
        <outline val="0"/>
        <shadow val="0"/>
        <u val="none"/>
        <vertAlign val="baseline"/>
        <name val="Tahoma"/>
        <scheme val="none"/>
      </font>
      <numFmt numFmtId="170" formatCode="&quot;₪&quot;\ #,##0"/>
      <alignment horizontal="right" vertical="bottom" textRotation="0" wrapText="0" indent="1" justifyLastLine="0" shrinkToFit="0" readingOrder="0"/>
    </dxf>
    <dxf>
      <font>
        <strike val="0"/>
        <outline val="0"/>
        <shadow val="0"/>
        <u val="none"/>
        <vertAlign val="baseline"/>
        <name val="Tahoma"/>
        <scheme val="none"/>
      </font>
      <alignment horizontal="right" vertical="bottom" textRotation="0" justifyLastLine="0" shrinkToFit="0" readingOrder="0"/>
    </dxf>
    <dxf>
      <font>
        <strike val="0"/>
        <outline val="0"/>
        <shadow val="0"/>
        <u val="none"/>
        <vertAlign val="baseline"/>
        <name val="Tahoma"/>
        <scheme val="none"/>
      </font>
      <alignment horizontal="right" vertical="bottom" textRotation="0" justifyLastLine="0" shrinkToFit="0" readingOrder="0"/>
    </dxf>
    <dxf>
      <font>
        <strike val="0"/>
        <outline val="0"/>
        <shadow val="0"/>
        <u val="none"/>
        <vertAlign val="baseline"/>
        <name val="Tahoma"/>
        <scheme val="none"/>
      </font>
      <numFmt numFmtId="165" formatCode="[$-1010000]d/m/yy;@"/>
      <alignment horizontal="right" vertical="bottom" textRotation="0" wrapText="0" indent="1" justifyLastLine="0" shrinkToFit="0" readingOrder="2"/>
    </dxf>
    <dxf>
      <font>
        <b/>
        <i val="0"/>
        <strike val="0"/>
        <condense val="0"/>
        <extend val="0"/>
        <outline val="0"/>
        <shadow val="0"/>
        <u val="none"/>
        <vertAlign val="baseline"/>
        <sz val="11"/>
        <color theme="1"/>
        <name val="Tahoma"/>
        <scheme val="none"/>
      </font>
      <alignment horizontal="right" vertical="bottom" textRotation="0" wrapText="0" indent="1" justifyLastLine="0" shrinkToFit="0" readingOrder="0"/>
    </dxf>
    <dxf>
      <font>
        <b/>
        <i val="0"/>
        <strike val="0"/>
        <condense val="0"/>
        <extend val="0"/>
        <outline val="0"/>
        <shadow val="0"/>
        <u val="none"/>
        <vertAlign val="baseline"/>
        <sz val="11"/>
        <color theme="1"/>
        <name val="Tahoma"/>
        <scheme val="none"/>
      </font>
      <alignment horizontal="right" vertical="bottom" textRotation="0" wrapText="0" indent="1" justifyLastLine="0" shrinkToFit="0" readingOrder="0"/>
    </dxf>
    <dxf>
      <font>
        <b/>
        <i val="0"/>
        <strike val="0"/>
        <condense val="0"/>
        <extend val="0"/>
        <outline val="0"/>
        <shadow val="0"/>
        <u val="none"/>
        <vertAlign val="baseline"/>
        <sz val="11"/>
        <color theme="1"/>
        <name val="Tahoma"/>
        <scheme val="none"/>
      </font>
      <alignment horizontal="right" vertical="bottom" textRotation="0" wrapText="0" indent="1" justifyLastLine="0" shrinkToFit="0" readingOrder="0"/>
    </dxf>
    <dxf>
      <font>
        <strike val="0"/>
        <outline val="0"/>
        <shadow val="0"/>
        <u val="none"/>
        <vertAlign val="baseline"/>
        <name val="Tahoma"/>
        <scheme val="none"/>
      </font>
      <alignment horizontal="right" vertical="bottom" textRotation="0" justifyLastLine="0" shrinkToFit="0" readingOrder="0"/>
    </dxf>
    <dxf>
      <font>
        <strike val="0"/>
        <outline val="0"/>
        <shadow val="0"/>
        <u val="none"/>
        <vertAlign val="baseline"/>
        <name val="Tahoma"/>
        <scheme val="none"/>
      </font>
      <alignment horizontal="right" vertical="bottom" textRotation="0" justifyLastLine="0" shrinkToFit="0" readingOrder="0"/>
    </dxf>
    <dxf>
      <font>
        <strike val="0"/>
        <outline val="0"/>
        <shadow val="0"/>
        <u val="none"/>
        <vertAlign val="baseline"/>
        <name val="Tahoma"/>
        <scheme val="none"/>
      </font>
      <alignment horizontal="right" vertical="bottom" textRotation="0" justifyLastLine="0" shrinkToFit="0" readingOrder="0"/>
    </dxf>
    <dxf>
      <font>
        <strike val="0"/>
        <outline val="0"/>
        <shadow val="0"/>
        <u val="none"/>
        <vertAlign val="baseline"/>
        <name val="Tahoma"/>
        <scheme val="none"/>
      </font>
      <alignment horizontal="right" vertical="bottom" textRotation="0" justifyLastLine="0" shrinkToFit="0" readingOrder="0"/>
    </dxf>
    <dxf>
      <font>
        <strike val="0"/>
        <outline val="0"/>
        <shadow val="0"/>
        <u val="none"/>
        <vertAlign val="baseline"/>
        <name val="Tahoma"/>
        <scheme val="none"/>
      </font>
      <alignment horizontal="right" vertical="bottom" textRotation="0" justifyLastLine="0" shrinkToFit="0" readingOrder="0"/>
    </dxf>
    <dxf>
      <font>
        <strike val="0"/>
        <outline val="0"/>
        <shadow val="0"/>
        <u val="none"/>
        <vertAlign val="baseline"/>
        <name val="Tahoma"/>
        <scheme val="none"/>
      </font>
      <alignment horizontal="right" vertical="bottom" textRotation="0" justifyLastLine="0" shrinkToFit="0" readingOrder="0"/>
    </dxf>
    <dxf>
      <font>
        <strike val="0"/>
        <outline val="0"/>
        <shadow val="0"/>
        <u val="none"/>
        <vertAlign val="baseline"/>
        <name val="Tahoma"/>
        <scheme val="none"/>
      </font>
      <alignment horizontal="right" vertical="bottom" textRotation="0" justifyLastLine="0" shrinkToFit="0" readingOrder="0"/>
    </dxf>
    <dxf>
      <font>
        <strike val="0"/>
        <outline val="0"/>
        <shadow val="0"/>
        <u val="none"/>
        <vertAlign val="baseline"/>
        <name val="Tahoma"/>
        <scheme val="none"/>
      </font>
      <alignment horizontal="right" vertical="bottom" textRotation="0" justifyLastLine="0" shrinkToFit="0" readingOrder="0"/>
    </dxf>
    <dxf>
      <font>
        <strike val="0"/>
        <outline val="0"/>
        <shadow val="0"/>
        <u val="none"/>
        <vertAlign val="baseline"/>
        <name val="Tahoma"/>
        <scheme val="none"/>
      </font>
    </dxf>
    <dxf>
      <font>
        <strike val="0"/>
        <outline val="0"/>
        <shadow val="0"/>
        <u val="none"/>
        <vertAlign val="baseline"/>
        <name val="Tahoma"/>
        <scheme val="none"/>
      </font>
    </dxf>
    <dxf>
      <font>
        <strike val="0"/>
        <outline val="0"/>
        <shadow val="0"/>
        <u val="none"/>
        <vertAlign val="baseline"/>
        <name val="Tahoma"/>
        <scheme val="none"/>
      </font>
      <alignment horizontal="right" vertical="bottom" textRotation="0" wrapText="0" indent="1" justifyLastLine="0" shrinkToFit="0" readingOrder="0"/>
    </dxf>
    <dxf>
      <font>
        <strike val="0"/>
        <outline val="0"/>
        <shadow val="0"/>
        <u val="none"/>
        <vertAlign val="baseline"/>
        <name val="Tahoma"/>
        <scheme val="none"/>
      </font>
    </dxf>
    <dxf>
      <font>
        <strike val="0"/>
        <outline val="0"/>
        <shadow val="0"/>
        <u val="none"/>
        <vertAlign val="baseline"/>
        <name val="Tahoma"/>
        <scheme val="none"/>
      </font>
      <numFmt numFmtId="4" formatCode="#,##0.00"/>
      <alignment horizontal="left" vertical="bottom" textRotation="0" justifyLastLine="0" shrinkToFit="0" readingOrder="0"/>
    </dxf>
    <dxf>
      <font>
        <strike val="0"/>
        <outline val="0"/>
        <shadow val="0"/>
        <u val="none"/>
        <vertAlign val="baseline"/>
        <name val="Tahoma"/>
        <scheme val="none"/>
      </font>
      <numFmt numFmtId="4" formatCode="#,##0.00"/>
      <alignment horizontal="left" vertical="bottom" textRotation="0" justifyLastLine="0" shrinkToFit="0" readingOrder="0"/>
    </dxf>
    <dxf>
      <font>
        <strike val="0"/>
        <outline val="0"/>
        <shadow val="0"/>
        <u val="none"/>
        <vertAlign val="baseline"/>
        <name val="Tahoma"/>
        <scheme val="none"/>
      </font>
      <numFmt numFmtId="4" formatCode="#,##0.00"/>
      <alignment horizontal="left" vertical="bottom" textRotation="0" justifyLastLine="0" shrinkToFit="0" readingOrder="0"/>
    </dxf>
    <dxf>
      <font>
        <strike val="0"/>
        <outline val="0"/>
        <shadow val="0"/>
        <u val="none"/>
        <vertAlign val="baseline"/>
        <name val="Tahoma"/>
        <scheme val="none"/>
      </font>
      <numFmt numFmtId="4" formatCode="#,##0.00"/>
      <alignment horizontal="left" vertical="bottom" textRotation="0" justifyLastLine="0" shrinkToFit="0" readingOrder="0"/>
    </dxf>
    <dxf>
      <font>
        <strike val="0"/>
        <outline val="0"/>
        <shadow val="0"/>
        <u val="none"/>
        <vertAlign val="baseline"/>
        <name val="Tahoma"/>
        <scheme val="none"/>
      </font>
      <numFmt numFmtId="4" formatCode="#,##0.00"/>
      <alignment horizontal="left" vertical="bottom" textRotation="0" justifyLastLine="0" shrinkToFit="0" readingOrder="0"/>
    </dxf>
    <dxf>
      <font>
        <strike val="0"/>
        <outline val="0"/>
        <shadow val="0"/>
        <u val="none"/>
        <vertAlign val="baseline"/>
        <name val="Tahoma"/>
        <scheme val="none"/>
      </font>
      <numFmt numFmtId="4" formatCode="#,##0.00"/>
      <alignment horizontal="left" vertical="bottom" textRotation="0" justifyLastLine="0" shrinkToFit="0" readingOrder="0"/>
    </dxf>
    <dxf>
      <font>
        <strike val="0"/>
        <outline val="0"/>
        <shadow val="0"/>
        <u val="none"/>
        <vertAlign val="baseline"/>
        <name val="Tahoma"/>
        <scheme val="none"/>
      </font>
      <numFmt numFmtId="4" formatCode="#,##0.00"/>
      <alignment horizontal="left" vertical="bottom" textRotation="0" justifyLastLine="0" shrinkToFit="0" readingOrder="0"/>
    </dxf>
    <dxf>
      <font>
        <strike val="0"/>
        <outline val="0"/>
        <shadow val="0"/>
        <u val="none"/>
        <vertAlign val="baseline"/>
        <name val="Tahoma"/>
        <scheme val="none"/>
      </font>
      <numFmt numFmtId="4" formatCode="#,##0.00"/>
      <alignment horizontal="left" vertical="bottom" textRotation="0" justifyLastLine="0" shrinkToFit="0" readingOrder="0"/>
    </dxf>
    <dxf>
      <font>
        <strike val="0"/>
        <outline val="0"/>
        <shadow val="0"/>
        <u val="none"/>
        <vertAlign val="baseline"/>
        <name val="Tahoma"/>
        <scheme val="none"/>
      </font>
      <numFmt numFmtId="4" formatCode="#,##0.00"/>
      <alignment horizontal="left" vertical="bottom" textRotation="0" justifyLastLine="0" shrinkToFit="0" readingOrder="0"/>
    </dxf>
    <dxf>
      <font>
        <strike val="0"/>
        <outline val="0"/>
        <shadow val="0"/>
        <u val="none"/>
        <vertAlign val="baseline"/>
        <name val="Tahoma"/>
        <scheme val="none"/>
      </font>
      <numFmt numFmtId="4" formatCode="#,##0.00"/>
      <alignment horizontal="left" vertical="bottom" textRotation="0" justifyLastLine="0" shrinkToFit="0" readingOrder="0"/>
    </dxf>
    <dxf>
      <font>
        <strike val="0"/>
        <outline val="0"/>
        <shadow val="0"/>
        <u val="none"/>
        <vertAlign val="baseline"/>
        <name val="Tahoma"/>
        <scheme val="none"/>
      </font>
      <numFmt numFmtId="4" formatCode="#,##0.00"/>
      <alignment horizontal="left" vertical="bottom" textRotation="0" justifyLastLine="0" shrinkToFit="0" readingOrder="0"/>
    </dxf>
    <dxf>
      <font>
        <strike val="0"/>
        <outline val="0"/>
        <shadow val="0"/>
        <u val="none"/>
        <vertAlign val="baseline"/>
        <name val="Tahoma"/>
        <scheme val="none"/>
      </font>
      <numFmt numFmtId="4" formatCode="#,##0.00"/>
      <alignment horizontal="left" vertical="bottom" textRotation="0" justifyLastLine="0" shrinkToFit="0" readingOrder="0"/>
    </dxf>
    <dxf>
      <font>
        <strike val="0"/>
        <outline val="0"/>
        <shadow val="0"/>
        <u val="none"/>
        <vertAlign val="baseline"/>
        <name val="Tahoma"/>
        <scheme val="none"/>
      </font>
      <numFmt numFmtId="4" formatCode="#,##0.00"/>
      <alignment horizontal="left" vertical="bottom" textRotation="0" justifyLastLine="0" shrinkToFit="0" readingOrder="0"/>
    </dxf>
    <dxf>
      <font>
        <strike val="0"/>
        <outline val="0"/>
        <shadow val="0"/>
        <u val="none"/>
        <vertAlign val="baseline"/>
        <name val="Tahoma"/>
        <scheme val="none"/>
      </font>
      <alignment horizontal="right" vertical="bottom" textRotation="0" indent="1" justifyLastLine="0" shrinkToFit="0" readingOrder="0"/>
    </dxf>
    <dxf>
      <font>
        <strike val="0"/>
        <outline val="0"/>
        <shadow val="0"/>
        <u val="none"/>
        <vertAlign val="baseline"/>
        <name val="Tahoma"/>
        <scheme val="none"/>
      </font>
    </dxf>
    <dxf>
      <font>
        <strike val="0"/>
        <outline val="0"/>
        <shadow val="0"/>
        <u val="none"/>
        <vertAlign val="baseline"/>
        <name val="Tahoma"/>
        <scheme val="none"/>
      </font>
    </dxf>
    <dxf>
      <font>
        <strike val="0"/>
        <outline val="0"/>
        <shadow val="0"/>
        <u val="none"/>
        <vertAlign val="baseline"/>
        <sz val="11"/>
        <color theme="1"/>
        <name val="Tahoma"/>
        <scheme val="none"/>
      </font>
      <alignment horizontal="right" vertical="bottom" textRotation="0" wrapText="0" indent="1" justifyLastLine="0" shrinkToFit="0" readingOrder="0"/>
    </dxf>
    <dxf>
      <fill>
        <patternFill>
          <bgColor theme="0" tint="-4.9989318521683403E-2"/>
        </patternFill>
      </fill>
    </dxf>
    <dxf>
      <fill>
        <patternFill patternType="none">
          <bgColor auto="1"/>
        </patternFill>
      </fill>
    </dxf>
    <dxf>
      <fill>
        <patternFill>
          <bgColor theme="0" tint="-4.9989318521683403E-2"/>
        </patternFill>
      </fill>
    </dxf>
    <dxf>
      <font>
        <b/>
        <i val="0"/>
        <color theme="1"/>
      </font>
      <fill>
        <patternFill patternType="none">
          <bgColor auto="1"/>
        </patternFill>
      </fill>
      <border>
        <left/>
        <right/>
        <top style="thin">
          <color theme="0" tint="-0.14996795556505021"/>
        </top>
        <bottom style="thin">
          <color theme="1" tint="0.499984740745262"/>
        </bottom>
        <vertical style="thin">
          <color theme="0" tint="-0.14996795556505021"/>
        </vertical>
        <horizontal/>
      </border>
    </dxf>
    <dxf>
      <font>
        <b/>
        <i val="0"/>
        <color theme="1"/>
      </font>
      <fill>
        <patternFill patternType="none">
          <bgColor auto="1"/>
        </patternFill>
      </fill>
      <border>
        <left/>
        <right/>
        <top style="thin">
          <color theme="1" tint="0.499984740745262"/>
        </top>
        <bottom style="thin">
          <color theme="0" tint="-0.14996795556505021"/>
        </bottom>
        <vertical/>
        <horizontal/>
      </border>
    </dxf>
    <dxf>
      <font>
        <b val="0"/>
        <i val="0"/>
        <color theme="1"/>
      </font>
      <fill>
        <patternFill patternType="none">
          <bgColor auto="1"/>
        </patternFill>
      </fill>
      <border diagonalUp="1" diagonalDown="0">
        <left/>
        <right/>
        <top/>
        <bottom/>
        <diagonal style="thin">
          <color theme="0" tint="-0.14993743705557422"/>
        </diagonal>
        <vertical style="thin">
          <color theme="0" tint="-0.14993743705557422"/>
        </vertical>
        <horizontal style="thin">
          <color theme="0" tint="-0.14993743705557422"/>
        </horizontal>
      </border>
    </dxf>
    <dxf>
      <font>
        <b/>
        <color theme="1"/>
      </font>
      <border>
        <bottom style="thin">
          <color theme="9"/>
        </bottom>
        <vertical/>
        <horizontal/>
      </border>
    </dxf>
    <dxf>
      <font>
        <color theme="1"/>
      </font>
      <border>
        <left/>
        <right/>
        <top/>
        <bottom/>
        <vertical/>
        <horizontal/>
      </border>
    </dxf>
  </dxfs>
  <tableStyles count="2" defaultTableStyle="טבלת סיכום" defaultPivotStyle="PivotStyleLight16">
    <tableStyle name="styleCustomSlicer" pivot="0" table="0" count="10">
      <tableStyleElement type="wholeTable" dxfId="196"/>
      <tableStyleElement type="headerRow" dxfId="195"/>
    </tableStyle>
    <tableStyle name="טבלת סיכום" pivot="0" count="6">
      <tableStyleElement type="wholeTable" dxfId="194"/>
      <tableStyleElement type="headerRow" dxfId="193"/>
      <tableStyleElement type="totalRow" dxfId="192"/>
      <tableStyleElement type="firstColumn" dxfId="191"/>
      <tableStyleElement type="lastColumn" dxfId="190"/>
      <tableStyleElement type="firstColumnStripe" dxfId="189"/>
    </tableStyle>
  </tableStyles>
  <extLst>
    <ext xmlns:x14="http://schemas.microsoft.com/office/spreadsheetml/2009/9/main" uri="{46F421CA-312F-682f-3DD2-61675219B42D}">
      <x14:dxfs count="8">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828282"/>
          </font>
          <fill>
            <patternFill patternType="solid">
              <fgColor theme="9" tint="0.79998168889431442"/>
              <bgColor theme="9" tint="0.79998168889431442"/>
            </patternFill>
          </fill>
          <border>
            <left style="thin">
              <color rgb="FFCCCCCC"/>
            </left>
            <right style="thin">
              <color rgb="FFCCCCCC"/>
            </right>
            <top style="thin">
              <color rgb="FFCCCCCC"/>
            </top>
            <bottom style="thin">
              <color rgb="FFCCCCCC"/>
            </bottom>
            <vertical/>
            <horizontal/>
          </border>
        </dxf>
        <dxf>
          <font>
            <color rgb="FF000000"/>
          </font>
          <fill>
            <patternFill patternType="solid">
              <fgColor theme="9" tint="0.59999389629810485"/>
              <bgColor theme="9" tint="0.59999389629810485"/>
            </patternFill>
          </fill>
          <border>
            <left style="thin">
              <color rgb="FF999999"/>
            </left>
            <right style="thin">
              <color rgb="FF999999"/>
            </right>
            <top style="thin">
              <color rgb="FF999999"/>
            </top>
            <bottom style="thin">
              <color rgb="FF999999"/>
            </bottom>
            <vertical/>
            <horizontal/>
          </border>
        </dxf>
        <dxf>
          <font>
            <color rgb="FF828282"/>
          </font>
          <fill>
            <patternFill patternType="solid">
              <fgColor rgb="FFFFFFFF"/>
              <bgColor rgb="FFFFFFFF"/>
            </patternFill>
          </fill>
          <border>
            <left style="thin">
              <color rgb="FFE0E0E0"/>
            </left>
            <right style="thin">
              <color rgb="FFE0E0E0"/>
            </right>
            <top style="thin">
              <color rgb="FFE0E0E0"/>
            </top>
            <bottom style="thin">
              <color rgb="FFE0E0E0"/>
            </bottom>
            <vertical/>
            <horizontal/>
          </border>
        </dxf>
        <dxf>
          <font>
            <color rgb="FF000000"/>
          </font>
          <fill>
            <patternFill patternType="solid">
              <fgColor rgb="FFFFFFFF"/>
              <bgColor rgb="FFFFFFFF"/>
            </patternFill>
          </fill>
          <border>
            <left style="thin">
              <color rgb="FFCCCCCC"/>
            </left>
            <right style="thin">
              <color rgb="FFCCCCCC"/>
            </right>
            <top style="thin">
              <color rgb="FFCCCCCC"/>
            </top>
            <bottom style="thin">
              <color rgb="FFCCCCCC"/>
            </bottom>
            <vertical/>
            <horizontal/>
          </border>
        </dxf>
      </x14:dxfs>
    </ext>
    <ext xmlns:x14="http://schemas.microsoft.com/office/spreadsheetml/2009/9/main" uri="{EB79DEF2-80B8-43e5-95BD-54CBDDF9020C}">
      <x14:slicerStyles defaultSlicerStyle="SlicerStyleLight1">
        <x14:slicerStyle name="styleCustomSlicer">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he-I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158179667903214"/>
          <c:y val="5.0925925925925923E-2"/>
          <c:w val="0.81082462645008313"/>
          <c:h val="0.91641282853341965"/>
        </c:manualLayout>
      </c:layout>
      <c:barChart>
        <c:barDir val="col"/>
        <c:grouping val="clustered"/>
        <c:varyColors val="0"/>
        <c:ser>
          <c:idx val="0"/>
          <c:order val="0"/>
          <c:tx>
            <c:strRef>
              <c:f>עלויות!$A$5</c:f>
              <c:strCache>
                <c:ptCount val="1"/>
                <c:pt idx="0">
                  <c:v>הוצאה 1</c:v>
                </c:pt>
              </c:strCache>
            </c:strRef>
          </c:tx>
          <c:spPr>
            <a:solidFill>
              <a:schemeClr val="tx1">
                <a:lumMod val="65000"/>
                <a:lumOff val="35000"/>
              </a:schemeClr>
            </a:solidFill>
            <a:ln>
              <a:noFill/>
            </a:ln>
            <a:effectLst/>
          </c:spPr>
          <c:invertIfNegative val="0"/>
          <c:cat>
            <c:strRef>
              <c:extLst>
                <c:ext xmlns:c15="http://schemas.microsoft.com/office/drawing/2012/chart" uri="{02D57815-91ED-43cb-92C2-25804820EDAC}">
                  <c15:fullRef>
                    <c15:sqref>עלויות!$B$4:$O$4</c15:sqref>
                  </c15:fullRef>
                </c:ext>
              </c:extLst>
              <c:f>עלויות!$B$4:$M$4</c:f>
              <c:strCache>
                <c:ptCount val="12"/>
                <c:pt idx="0">
                  <c:v>רחפנים</c:v>
                </c:pt>
                <c:pt idx="1">
                  <c:v>תלת מימד</c:v>
                </c:pt>
                <c:pt idx="2">
                  <c:v>חוקרים </c:v>
                </c:pt>
                <c:pt idx="3">
                  <c:v>CNC</c:v>
                </c:pt>
                <c:pt idx="4">
                  <c:v>טימיו</c:v>
                </c:pt>
                <c:pt idx="5">
                  <c:v>בית חכם </c:v>
                </c:pt>
                <c:pt idx="6">
                  <c:v>תאי דלק</c:v>
                </c:pt>
                <c:pt idx="7">
                  <c:v>מיקרוביט</c:v>
                </c:pt>
                <c:pt idx="8">
                  <c:v>מייקרים</c:v>
                </c:pt>
                <c:pt idx="9">
                  <c:v>קפוארה</c:v>
                </c:pt>
                <c:pt idx="10">
                  <c:v>ספורט</c:v>
                </c:pt>
                <c:pt idx="11">
                  <c:v>תחרויות</c:v>
                </c:pt>
              </c:strCache>
            </c:strRef>
          </c:cat>
          <c:val>
            <c:numRef>
              <c:extLst>
                <c:ext xmlns:c15="http://schemas.microsoft.com/office/drawing/2012/chart" uri="{02D57815-91ED-43cb-92C2-25804820EDAC}">
                  <c15:fullRef>
                    <c15:sqref>עלויות!$B$5:$O$5</c15:sqref>
                  </c15:fullRef>
                </c:ext>
              </c:extLst>
              <c:f>עלויות!$B$5:$M$5</c:f>
              <c:numCache>
                <c:formatCode>#,##0.00</c:formatCode>
                <c:ptCount val="12"/>
                <c:pt idx="0">
                  <c:v>12000</c:v>
                </c:pt>
                <c:pt idx="1">
                  <c:v>14500</c:v>
                </c:pt>
                <c:pt idx="2">
                  <c:v>16000</c:v>
                </c:pt>
                <c:pt idx="3">
                  <c:v>48900</c:v>
                </c:pt>
                <c:pt idx="4">
                  <c:v>8500</c:v>
                </c:pt>
                <c:pt idx="5">
                  <c:v>24000</c:v>
                </c:pt>
                <c:pt idx="6">
                  <c:v>26000</c:v>
                </c:pt>
                <c:pt idx="7">
                  <c:v>6000</c:v>
                </c:pt>
                <c:pt idx="8">
                  <c:v>12000</c:v>
                </c:pt>
                <c:pt idx="9">
                  <c:v>3500</c:v>
                </c:pt>
                <c:pt idx="10">
                  <c:v>21000</c:v>
                </c:pt>
                <c:pt idx="11">
                  <c:v>19000</c:v>
                </c:pt>
              </c:numCache>
            </c:numRef>
          </c:val>
          <c:extLst xmlns:c16r2="http://schemas.microsoft.com/office/drawing/2015/06/chart">
            <c:ext xmlns:c16="http://schemas.microsoft.com/office/drawing/2014/chart" uri="{C3380CC4-5D6E-409C-BE32-E72D297353CC}">
              <c16:uniqueId val="{00000000-CA99-4746-931E-59F1010A44C8}"/>
            </c:ext>
          </c:extLst>
        </c:ser>
        <c:ser>
          <c:idx val="1"/>
          <c:order val="1"/>
          <c:tx>
            <c:strRef>
              <c:f>עלויות!$A$6</c:f>
              <c:strCache>
                <c:ptCount val="1"/>
                <c:pt idx="0">
                  <c:v>הוצאה 2</c:v>
                </c:pt>
              </c:strCache>
            </c:strRef>
          </c:tx>
          <c:spPr>
            <a:solidFill>
              <a:schemeClr val="accent1">
                <a:lumMod val="75000"/>
              </a:schemeClr>
            </a:solidFill>
            <a:ln>
              <a:noFill/>
            </a:ln>
            <a:effectLst/>
          </c:spPr>
          <c:invertIfNegative val="0"/>
          <c:cat>
            <c:strRef>
              <c:extLst>
                <c:ext xmlns:c15="http://schemas.microsoft.com/office/drawing/2012/chart" uri="{02D57815-91ED-43cb-92C2-25804820EDAC}">
                  <c15:fullRef>
                    <c15:sqref>עלויות!$B$4:$O$4</c15:sqref>
                  </c15:fullRef>
                </c:ext>
              </c:extLst>
              <c:f>עלויות!$B$4:$M$4</c:f>
              <c:strCache>
                <c:ptCount val="12"/>
                <c:pt idx="0">
                  <c:v>רחפנים</c:v>
                </c:pt>
                <c:pt idx="1">
                  <c:v>תלת מימד</c:v>
                </c:pt>
                <c:pt idx="2">
                  <c:v>חוקרים </c:v>
                </c:pt>
                <c:pt idx="3">
                  <c:v>CNC</c:v>
                </c:pt>
                <c:pt idx="4">
                  <c:v>טימיו</c:v>
                </c:pt>
                <c:pt idx="5">
                  <c:v>בית חכם </c:v>
                </c:pt>
                <c:pt idx="6">
                  <c:v>תאי דלק</c:v>
                </c:pt>
                <c:pt idx="7">
                  <c:v>מיקרוביט</c:v>
                </c:pt>
                <c:pt idx="8">
                  <c:v>מייקרים</c:v>
                </c:pt>
                <c:pt idx="9">
                  <c:v>קפוארה</c:v>
                </c:pt>
                <c:pt idx="10">
                  <c:v>ספורט</c:v>
                </c:pt>
                <c:pt idx="11">
                  <c:v>תחרויות</c:v>
                </c:pt>
              </c:strCache>
            </c:strRef>
          </c:cat>
          <c:val>
            <c:numRef>
              <c:extLst>
                <c:ext xmlns:c15="http://schemas.microsoft.com/office/drawing/2012/chart" uri="{02D57815-91ED-43cb-92C2-25804820EDAC}">
                  <c15:fullRef>
                    <c15:sqref>עלויות!$B$6:$O$6</c15:sqref>
                  </c15:fullRef>
                </c:ext>
              </c:extLst>
              <c:f>עלויות!$B$6:$M$6</c:f>
              <c:numCache>
                <c:formatCode>#,##0.00</c:formatCode>
                <c:ptCount val="12"/>
                <c:pt idx="0">
                  <c:v>24000</c:v>
                </c:pt>
                <c:pt idx="1">
                  <c:v>24000</c:v>
                </c:pt>
                <c:pt idx="2">
                  <c:v>24000</c:v>
                </c:pt>
                <c:pt idx="3">
                  <c:v>24000</c:v>
                </c:pt>
                <c:pt idx="4">
                  <c:v>24000</c:v>
                </c:pt>
                <c:pt idx="5">
                  <c:v>24000</c:v>
                </c:pt>
                <c:pt idx="6">
                  <c:v>24000</c:v>
                </c:pt>
                <c:pt idx="7">
                  <c:v>24000</c:v>
                </c:pt>
                <c:pt idx="8">
                  <c:v>24000</c:v>
                </c:pt>
                <c:pt idx="9">
                  <c:v>24000</c:v>
                </c:pt>
                <c:pt idx="10">
                  <c:v>24000</c:v>
                </c:pt>
                <c:pt idx="11">
                  <c:v>24000</c:v>
                </c:pt>
              </c:numCache>
            </c:numRef>
          </c:val>
          <c:extLst xmlns:c16r2="http://schemas.microsoft.com/office/drawing/2015/06/chart">
            <c:ext xmlns:c16="http://schemas.microsoft.com/office/drawing/2014/chart" uri="{C3380CC4-5D6E-409C-BE32-E72D297353CC}">
              <c16:uniqueId val="{00000001-CA99-4746-931E-59F1010A44C8}"/>
            </c:ext>
          </c:extLst>
        </c:ser>
        <c:ser>
          <c:idx val="2"/>
          <c:order val="2"/>
          <c:tx>
            <c:strRef>
              <c:f>עלויות!$A$7</c:f>
              <c:strCache>
                <c:ptCount val="1"/>
                <c:pt idx="0">
                  <c:v>הוצאה 3</c:v>
                </c:pt>
              </c:strCache>
            </c:strRef>
          </c:tx>
          <c:spPr>
            <a:solidFill>
              <a:schemeClr val="accent2">
                <a:lumMod val="75000"/>
              </a:schemeClr>
            </a:solidFill>
            <a:ln>
              <a:noFill/>
            </a:ln>
            <a:effectLst/>
          </c:spPr>
          <c:invertIfNegative val="0"/>
          <c:cat>
            <c:strRef>
              <c:extLst>
                <c:ext xmlns:c15="http://schemas.microsoft.com/office/drawing/2012/chart" uri="{02D57815-91ED-43cb-92C2-25804820EDAC}">
                  <c15:fullRef>
                    <c15:sqref>עלויות!$B$4:$O$4</c15:sqref>
                  </c15:fullRef>
                </c:ext>
              </c:extLst>
              <c:f>עלויות!$B$4:$M$4</c:f>
              <c:strCache>
                <c:ptCount val="12"/>
                <c:pt idx="0">
                  <c:v>רחפנים</c:v>
                </c:pt>
                <c:pt idx="1">
                  <c:v>תלת מימד</c:v>
                </c:pt>
                <c:pt idx="2">
                  <c:v>חוקרים </c:v>
                </c:pt>
                <c:pt idx="3">
                  <c:v>CNC</c:v>
                </c:pt>
                <c:pt idx="4">
                  <c:v>טימיו</c:v>
                </c:pt>
                <c:pt idx="5">
                  <c:v>בית חכם </c:v>
                </c:pt>
                <c:pt idx="6">
                  <c:v>תאי דלק</c:v>
                </c:pt>
                <c:pt idx="7">
                  <c:v>מיקרוביט</c:v>
                </c:pt>
                <c:pt idx="8">
                  <c:v>מייקרים</c:v>
                </c:pt>
                <c:pt idx="9">
                  <c:v>קפוארה</c:v>
                </c:pt>
                <c:pt idx="10">
                  <c:v>ספורט</c:v>
                </c:pt>
                <c:pt idx="11">
                  <c:v>תחרויות</c:v>
                </c:pt>
              </c:strCache>
            </c:strRef>
          </c:cat>
          <c:val>
            <c:numRef>
              <c:extLst>
                <c:ext xmlns:c15="http://schemas.microsoft.com/office/drawing/2012/chart" uri="{02D57815-91ED-43cb-92C2-25804820EDAC}">
                  <c15:fullRef>
                    <c15:sqref>עלויות!$B$7:$O$7</c15:sqref>
                  </c15:fullRef>
                </c:ext>
              </c:extLst>
              <c:f>עלויות!$B$7:$M$7</c:f>
              <c:numCache>
                <c:formatCode>#,##0.00</c:formatCode>
                <c:ptCount val="12"/>
                <c:pt idx="0">
                  <c:v>1800</c:v>
                </c:pt>
                <c:pt idx="1">
                  <c:v>3200</c:v>
                </c:pt>
                <c:pt idx="2">
                  <c:v>1800</c:v>
                </c:pt>
                <c:pt idx="3">
                  <c:v>1800</c:v>
                </c:pt>
                <c:pt idx="4">
                  <c:v>1800</c:v>
                </c:pt>
                <c:pt idx="5">
                  <c:v>2400</c:v>
                </c:pt>
                <c:pt idx="6">
                  <c:v>1800</c:v>
                </c:pt>
                <c:pt idx="7">
                  <c:v>1800</c:v>
                </c:pt>
                <c:pt idx="8">
                  <c:v>3400</c:v>
                </c:pt>
                <c:pt idx="9">
                  <c:v>1800</c:v>
                </c:pt>
                <c:pt idx="10">
                  <c:v>0</c:v>
                </c:pt>
                <c:pt idx="11">
                  <c:v>1800</c:v>
                </c:pt>
              </c:numCache>
            </c:numRef>
          </c:val>
          <c:extLst xmlns:c16r2="http://schemas.microsoft.com/office/drawing/2015/06/chart">
            <c:ext xmlns:c16="http://schemas.microsoft.com/office/drawing/2014/chart" uri="{C3380CC4-5D6E-409C-BE32-E72D297353CC}">
              <c16:uniqueId val="{00000002-CA99-4746-931E-59F1010A44C8}"/>
            </c:ext>
          </c:extLst>
        </c:ser>
        <c:ser>
          <c:idx val="3"/>
          <c:order val="3"/>
          <c:tx>
            <c:strRef>
              <c:f>עלויות!$A$8</c:f>
              <c:strCache>
                <c:ptCount val="1"/>
                <c:pt idx="0">
                  <c:v>הוצאה 4</c:v>
                </c:pt>
              </c:strCache>
            </c:strRef>
          </c:tx>
          <c:spPr>
            <a:solidFill>
              <a:schemeClr val="accent1">
                <a:lumMod val="75000"/>
              </a:schemeClr>
            </a:solidFill>
            <a:ln>
              <a:noFill/>
            </a:ln>
            <a:effectLst/>
          </c:spPr>
          <c:invertIfNegative val="0"/>
          <c:cat>
            <c:strRef>
              <c:extLst>
                <c:ext xmlns:c15="http://schemas.microsoft.com/office/drawing/2012/chart" uri="{02D57815-91ED-43cb-92C2-25804820EDAC}">
                  <c15:fullRef>
                    <c15:sqref>עלויות!$B$4:$O$4</c15:sqref>
                  </c15:fullRef>
                </c:ext>
              </c:extLst>
              <c:f>עלויות!$B$4:$M$4</c:f>
              <c:strCache>
                <c:ptCount val="12"/>
                <c:pt idx="0">
                  <c:v>רחפנים</c:v>
                </c:pt>
                <c:pt idx="1">
                  <c:v>תלת מימד</c:v>
                </c:pt>
                <c:pt idx="2">
                  <c:v>חוקרים </c:v>
                </c:pt>
                <c:pt idx="3">
                  <c:v>CNC</c:v>
                </c:pt>
                <c:pt idx="4">
                  <c:v>טימיו</c:v>
                </c:pt>
                <c:pt idx="5">
                  <c:v>בית חכם </c:v>
                </c:pt>
                <c:pt idx="6">
                  <c:v>תאי דלק</c:v>
                </c:pt>
                <c:pt idx="7">
                  <c:v>מיקרוביט</c:v>
                </c:pt>
                <c:pt idx="8">
                  <c:v>מייקרים</c:v>
                </c:pt>
                <c:pt idx="9">
                  <c:v>קפוארה</c:v>
                </c:pt>
                <c:pt idx="10">
                  <c:v>ספורט</c:v>
                </c:pt>
                <c:pt idx="11">
                  <c:v>תחרויות</c:v>
                </c:pt>
              </c:strCache>
            </c:strRef>
          </c:cat>
          <c:val>
            <c:numRef>
              <c:extLst>
                <c:ext xmlns:c15="http://schemas.microsoft.com/office/drawing/2012/chart" uri="{02D57815-91ED-43cb-92C2-25804820EDAC}">
                  <c15:fullRef>
                    <c15:sqref>עלויות!$B$8:$O$8</c15:sqref>
                  </c15:fullRef>
                </c:ext>
              </c:extLst>
              <c:f>עלויות!$B$8:$M$8</c:f>
              <c:numCache>
                <c:formatCode>#,##0.00</c:formatCode>
                <c:ptCount val="12"/>
                <c:pt idx="0">
                  <c:v>7300</c:v>
                </c:pt>
                <c:pt idx="1">
                  <c:v>7300</c:v>
                </c:pt>
                <c:pt idx="2">
                  <c:v>6300</c:v>
                </c:pt>
                <c:pt idx="3">
                  <c:v>10360</c:v>
                </c:pt>
                <c:pt idx="4">
                  <c:v>7300</c:v>
                </c:pt>
                <c:pt idx="5">
                  <c:v>7300</c:v>
                </c:pt>
                <c:pt idx="6">
                  <c:v>7300</c:v>
                </c:pt>
                <c:pt idx="7">
                  <c:v>7300</c:v>
                </c:pt>
                <c:pt idx="8">
                  <c:v>7300</c:v>
                </c:pt>
                <c:pt idx="9">
                  <c:v>7300</c:v>
                </c:pt>
                <c:pt idx="10">
                  <c:v>7300</c:v>
                </c:pt>
                <c:pt idx="11">
                  <c:v>7300</c:v>
                </c:pt>
              </c:numCache>
            </c:numRef>
          </c:val>
          <c:extLst xmlns:c16r2="http://schemas.microsoft.com/office/drawing/2015/06/chart">
            <c:ext xmlns:c16="http://schemas.microsoft.com/office/drawing/2014/chart" uri="{C3380CC4-5D6E-409C-BE32-E72D297353CC}">
              <c16:uniqueId val="{00000003-CA99-4746-931E-59F1010A44C8}"/>
            </c:ext>
          </c:extLst>
        </c:ser>
        <c:ser>
          <c:idx val="4"/>
          <c:order val="4"/>
          <c:tx>
            <c:strRef>
              <c:f>עלויות!$A$9</c:f>
              <c:strCache>
                <c:ptCount val="1"/>
                <c:pt idx="0">
                  <c:v>הוצאה 5</c:v>
                </c:pt>
              </c:strCache>
            </c:strRef>
          </c:tx>
          <c:spPr>
            <a:solidFill>
              <a:schemeClr val="accent4">
                <a:lumMod val="75000"/>
              </a:schemeClr>
            </a:solidFill>
            <a:ln>
              <a:noFill/>
            </a:ln>
            <a:effectLst/>
          </c:spPr>
          <c:invertIfNegative val="0"/>
          <c:cat>
            <c:strRef>
              <c:extLst>
                <c:ext xmlns:c15="http://schemas.microsoft.com/office/drawing/2012/chart" uri="{02D57815-91ED-43cb-92C2-25804820EDAC}">
                  <c15:fullRef>
                    <c15:sqref>עלויות!$B$4:$O$4</c15:sqref>
                  </c15:fullRef>
                </c:ext>
              </c:extLst>
              <c:f>עלויות!$B$4:$M$4</c:f>
              <c:strCache>
                <c:ptCount val="12"/>
                <c:pt idx="0">
                  <c:v>רחפנים</c:v>
                </c:pt>
                <c:pt idx="1">
                  <c:v>תלת מימד</c:v>
                </c:pt>
                <c:pt idx="2">
                  <c:v>חוקרים </c:v>
                </c:pt>
                <c:pt idx="3">
                  <c:v>CNC</c:v>
                </c:pt>
                <c:pt idx="4">
                  <c:v>טימיו</c:v>
                </c:pt>
                <c:pt idx="5">
                  <c:v>בית חכם </c:v>
                </c:pt>
                <c:pt idx="6">
                  <c:v>תאי דלק</c:v>
                </c:pt>
                <c:pt idx="7">
                  <c:v>מיקרוביט</c:v>
                </c:pt>
                <c:pt idx="8">
                  <c:v>מייקרים</c:v>
                </c:pt>
                <c:pt idx="9">
                  <c:v>קפוארה</c:v>
                </c:pt>
                <c:pt idx="10">
                  <c:v>ספורט</c:v>
                </c:pt>
                <c:pt idx="11">
                  <c:v>תחרויות</c:v>
                </c:pt>
              </c:strCache>
            </c:strRef>
          </c:cat>
          <c:val>
            <c:numRef>
              <c:extLst>
                <c:ext xmlns:c15="http://schemas.microsoft.com/office/drawing/2012/chart" uri="{02D57815-91ED-43cb-92C2-25804820EDAC}">
                  <c15:fullRef>
                    <c15:sqref>עלויות!$B$9:$O$9</c15:sqref>
                  </c15:fullRef>
                </c:ext>
              </c:extLst>
              <c:f>עלויות!$B$9:$M$9</c:f>
              <c:numCache>
                <c:formatCode>#,##0.00</c:formatCode>
                <c:ptCount val="12"/>
                <c:pt idx="0">
                  <c:v>9800</c:v>
                </c:pt>
                <c:pt idx="1">
                  <c:v>9800</c:v>
                </c:pt>
                <c:pt idx="2">
                  <c:v>9800</c:v>
                </c:pt>
                <c:pt idx="3">
                  <c:v>9800</c:v>
                </c:pt>
                <c:pt idx="4">
                  <c:v>9800</c:v>
                </c:pt>
                <c:pt idx="5">
                  <c:v>9800</c:v>
                </c:pt>
                <c:pt idx="6">
                  <c:v>9800</c:v>
                </c:pt>
                <c:pt idx="7">
                  <c:v>9800</c:v>
                </c:pt>
                <c:pt idx="8">
                  <c:v>9800</c:v>
                </c:pt>
                <c:pt idx="9">
                  <c:v>9800</c:v>
                </c:pt>
                <c:pt idx="10">
                  <c:v>9800</c:v>
                </c:pt>
                <c:pt idx="11">
                  <c:v>9800</c:v>
                </c:pt>
              </c:numCache>
            </c:numRef>
          </c:val>
          <c:extLst xmlns:c16r2="http://schemas.microsoft.com/office/drawing/2015/06/chart">
            <c:ext xmlns:c16="http://schemas.microsoft.com/office/drawing/2014/chart" uri="{C3380CC4-5D6E-409C-BE32-E72D297353CC}">
              <c16:uniqueId val="{00000004-CA99-4746-931E-59F1010A44C8}"/>
            </c:ext>
          </c:extLst>
        </c:ser>
        <c:dLbls>
          <c:showLegendKey val="0"/>
          <c:showVal val="0"/>
          <c:showCatName val="0"/>
          <c:showSerName val="0"/>
          <c:showPercent val="0"/>
          <c:showBubbleSize val="0"/>
        </c:dLbls>
        <c:gapWidth val="150"/>
        <c:axId val="-1729619840"/>
        <c:axId val="-1729623648"/>
      </c:barChart>
      <c:catAx>
        <c:axId val="-1729619840"/>
        <c:scaling>
          <c:orientation val="maxMin"/>
        </c:scaling>
        <c:delete val="1"/>
        <c:axPos val="b"/>
        <c:majorGridlines>
          <c:spPr>
            <a:ln w="15875" cap="flat" cmpd="sng" algn="ctr">
              <a:solidFill>
                <a:schemeClr val="bg1">
                  <a:lumMod val="85000"/>
                  <a:alpha val="37000"/>
                </a:schemeClr>
              </a:solidFill>
              <a:round/>
            </a:ln>
            <a:effectLst/>
          </c:spPr>
        </c:majorGridlines>
        <c:numFmt formatCode="General" sourceLinked="1"/>
        <c:majorTickMark val="none"/>
        <c:minorTickMark val="none"/>
        <c:tickLblPos val="nextTo"/>
        <c:crossAx val="-1729623648"/>
        <c:crosses val="autoZero"/>
        <c:auto val="1"/>
        <c:lblAlgn val="ctr"/>
        <c:lblOffset val="100"/>
        <c:noMultiLvlLbl val="0"/>
      </c:catAx>
      <c:valAx>
        <c:axId val="-1729623648"/>
        <c:scaling>
          <c:orientation val="minMax"/>
        </c:scaling>
        <c:delete val="0"/>
        <c:axPos val="r"/>
        <c:majorGridlines>
          <c:spPr>
            <a:ln w="9525" cap="flat" cmpd="sng" algn="ctr">
              <a:solidFill>
                <a:schemeClr val="bg1">
                  <a:lumMod val="85000"/>
                  <a:alpha val="30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Tahoma" panose="020B0604030504040204" pitchFamily="34" charset="0"/>
                <a:ea typeface="Tahoma" panose="020B0604030504040204" pitchFamily="34" charset="0"/>
                <a:cs typeface="Tahoma" panose="020B0604030504040204" pitchFamily="34" charset="0"/>
              </a:defRPr>
            </a:pPr>
            <a:endParaRPr lang="he-IL"/>
          </a:p>
        </c:txPr>
        <c:crossAx val="-1729619840"/>
        <c:crosses val="autoZero"/>
        <c:crossBetween val="between"/>
      </c:valAx>
      <c:spPr>
        <a:noFill/>
        <a:ln>
          <a:noFill/>
        </a:ln>
        <a:effectLst/>
      </c:spPr>
    </c:plotArea>
    <c:legend>
      <c:legendPos val="l"/>
      <c:layout>
        <c:manualLayout>
          <c:xMode val="edge"/>
          <c:yMode val="edge"/>
          <c:x val="8.7280166074551982E-2"/>
          <c:y val="6.2801472732575095E-2"/>
          <c:w val="6.1890369007486672E-2"/>
          <c:h val="0.43319490885557116"/>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Tahoma" panose="020B0604030504040204" pitchFamily="34" charset="0"/>
              <a:ea typeface="Tahoma" panose="020B0604030504040204" pitchFamily="34" charset="0"/>
              <a:cs typeface="Tahoma" panose="020B0604030504040204" pitchFamily="34" charset="0"/>
            </a:defRPr>
          </a:pPr>
          <a:endParaRPr lang="he-IL"/>
        </a:p>
      </c:txPr>
    </c:legend>
    <c:plotVisOnly val="1"/>
    <c:dispBlanksAs val="gap"/>
    <c:showDLblsOverMax val="0"/>
  </c:chart>
  <c:spPr>
    <a:noFill/>
    <a:ln w="9525" cap="flat" cmpd="sng" algn="ctr">
      <a:noFill/>
      <a:round/>
    </a:ln>
    <a:effectLst/>
  </c:spPr>
  <c:txPr>
    <a:bodyPr/>
    <a:lstStyle/>
    <a:p>
      <a:pPr>
        <a:defRPr/>
      </a:pPr>
      <a:endParaRPr lang="he-IL"/>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g"/><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1958623</xdr:colOff>
      <xdr:row>2</xdr:row>
      <xdr:rowOff>39843</xdr:rowOff>
    </xdr:from>
    <xdr:to>
      <xdr:col>0</xdr:col>
      <xdr:colOff>7135905</xdr:colOff>
      <xdr:row>2</xdr:row>
      <xdr:rowOff>2952064</xdr:rowOff>
    </xdr:to>
    <xdr:pic>
      <xdr:nvPicPr>
        <xdr:cNvPr id="2" name="תמונה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136016424" y="873561"/>
          <a:ext cx="5177282" cy="2912221"/>
        </a:xfrm>
        <a:prstGeom prst="rect">
          <a:avLst/>
        </a:prstGeom>
      </xdr:spPr>
    </xdr:pic>
    <xdr:clientData/>
  </xdr:twoCellAnchor>
  <xdr:twoCellAnchor editAs="oneCell">
    <xdr:from>
      <xdr:col>3</xdr:col>
      <xdr:colOff>322730</xdr:colOff>
      <xdr:row>1</xdr:row>
      <xdr:rowOff>358587</xdr:rowOff>
    </xdr:from>
    <xdr:to>
      <xdr:col>7</xdr:col>
      <xdr:colOff>484094</xdr:colOff>
      <xdr:row>10</xdr:row>
      <xdr:rowOff>375787</xdr:rowOff>
    </xdr:to>
    <xdr:pic>
      <xdr:nvPicPr>
        <xdr:cNvPr id="3" name="תמונה 2"/>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21658" t="3428" r="15065"/>
        <a:stretch/>
      </xdr:blipFill>
      <xdr:spPr>
        <a:xfrm>
          <a:off x="10129750094" y="797858"/>
          <a:ext cx="2635623" cy="5808400"/>
        </a:xfrm>
        <a:prstGeom prst="rect">
          <a:avLst/>
        </a:prstGeom>
      </xdr:spPr>
    </xdr:pic>
    <xdr:clientData/>
  </xdr:twoCellAnchor>
  <xdr:twoCellAnchor editAs="oneCell">
    <xdr:from>
      <xdr:col>3</xdr:col>
      <xdr:colOff>179294</xdr:colOff>
      <xdr:row>0</xdr:row>
      <xdr:rowOff>98613</xdr:rowOff>
    </xdr:from>
    <xdr:to>
      <xdr:col>8</xdr:col>
      <xdr:colOff>448235</xdr:colOff>
      <xdr:row>1</xdr:row>
      <xdr:rowOff>346044</xdr:rowOff>
    </xdr:to>
    <xdr:pic>
      <xdr:nvPicPr>
        <xdr:cNvPr id="4" name="תמונה 3"/>
        <xdr:cNvPicPr>
          <a:picLocks noChangeAspect="1"/>
        </xdr:cNvPicPr>
      </xdr:nvPicPr>
      <xdr:blipFill rotWithShape="1">
        <a:blip xmlns:r="http://schemas.openxmlformats.org/officeDocument/2006/relationships" r:embed="rId3">
          <a:extLst>
            <a:ext uri="{28A0092B-C50C-407E-A947-70E740481C1C}">
              <a14:useLocalDpi xmlns:a14="http://schemas.microsoft.com/office/drawing/2010/main" val="0"/>
            </a:ext>
          </a:extLst>
        </a:blip>
        <a:srcRect l="20767" t="45950" r="20766" b="32818"/>
        <a:stretch/>
      </xdr:blipFill>
      <xdr:spPr>
        <a:xfrm>
          <a:off x="10129167388" y="98613"/>
          <a:ext cx="3361765" cy="68670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672005</xdr:colOff>
      <xdr:row>2</xdr:row>
      <xdr:rowOff>9525</xdr:rowOff>
    </xdr:from>
    <xdr:to>
      <xdr:col>15</xdr:col>
      <xdr:colOff>262430</xdr:colOff>
      <xdr:row>2</xdr:row>
      <xdr:rowOff>2790825</xdr:rowOff>
    </xdr:to>
    <xdr:graphicFrame macro="">
      <xdr:nvGraphicFramePr>
        <xdr:cNvPr id="4" name="תרשים 3">
          <a:extLst>
            <a:ext uri="{FF2B5EF4-FFF2-40B4-BE49-F238E27FC236}">
              <a16:creationId xmlns:a16="http://schemas.microsoft.com/office/drawing/2014/main" xmlns="" id="{00000000-0008-0000-01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id="14" name="סיכום_ההוצאות" displayName="סיכום_ההוצאות" ref="A4:O10" totalsRowCount="1" headerRowDxfId="188" dataDxfId="187" totalsRowDxfId="186">
  <autoFilter ref="A4:O9"/>
  <tableColumns count="15">
    <tableColumn id="1" name="הוצאות" totalsRowLabel="סה&quot;כ" dataDxfId="185" totalsRowDxfId="14"/>
    <tableColumn id="2" name="רחפנים" totalsRowFunction="sum" dataDxfId="184" totalsRowDxfId="13">
      <calculatedColumnFormula>SUMIFS(ExpJan[סכום],ExpJan[קטגוריה],סיכום_ההוצאות[[#This Row],[הוצאות]])</calculatedColumnFormula>
    </tableColumn>
    <tableColumn id="3" name="תלת מימד" totalsRowFunction="sum" dataDxfId="183" totalsRowDxfId="12">
      <calculatedColumnFormula>SUMIFS(ExpFeb[סכום],ExpFeb[קטגוריה],סיכום_ההוצאות[[#This Row],[הוצאות]])</calculatedColumnFormula>
    </tableColumn>
    <tableColumn id="4" name="חוקרים " totalsRowFunction="sum" dataDxfId="182" totalsRowDxfId="11">
      <calculatedColumnFormula>SUMIFS(ExpMar[סכום],ExpMar[קטגוריה],סיכום_ההוצאות[[#This Row],[הוצאות]])</calculatedColumnFormula>
    </tableColumn>
    <tableColumn id="5" name="CNC" totalsRowFunction="sum" dataDxfId="181" totalsRowDxfId="10">
      <calculatedColumnFormula>SUMIFS(ExpApr[סכום],ExpApr[קטגוריה],סיכום_ההוצאות[[#This Row],[הוצאות]])</calculatedColumnFormula>
    </tableColumn>
    <tableColumn id="6" name="טימיו" totalsRowFunction="sum" dataDxfId="180" totalsRowDxfId="9">
      <calculatedColumnFormula>SUMIFS(ExpMay[סכום],ExpMay[קטגוריה],סיכום_ההוצאות[[#This Row],[הוצאות]])</calculatedColumnFormula>
    </tableColumn>
    <tableColumn id="7" name="בית חכם " totalsRowFunction="sum" dataDxfId="179" totalsRowDxfId="8">
      <calculatedColumnFormula>SUMIFS(ExpJun[סכום],ExpJun[קטגוריה],סיכום_ההוצאות[[#This Row],[הוצאות]])</calculatedColumnFormula>
    </tableColumn>
    <tableColumn id="8" name="תאי דלק" totalsRowFunction="sum" dataDxfId="178" totalsRowDxfId="7">
      <calculatedColumnFormula>SUMIFS(ExpJul[סכום],ExpJul[קטגוריה],סיכום_ההוצאות[[#This Row],[הוצאות]])</calculatedColumnFormula>
    </tableColumn>
    <tableColumn id="9" name="מיקרוביט" totalsRowFunction="sum" dataDxfId="177" totalsRowDxfId="6">
      <calculatedColumnFormula>SUMIFS(ExpAug[סכום],ExpAug[קטגוריה],סיכום_ההוצאות[[#This Row],[הוצאות]])</calculatedColumnFormula>
    </tableColumn>
    <tableColumn id="10" name="מייקרים" totalsRowFunction="sum" dataDxfId="176" totalsRowDxfId="5">
      <calculatedColumnFormula>SUMIFS(ExpSep[סכום],ExpSep[קטגוריה],סיכום_ההוצאות[[#This Row],[הוצאות]])</calculatedColumnFormula>
    </tableColumn>
    <tableColumn id="11" name="קפוארה" totalsRowFunction="sum" dataDxfId="175" totalsRowDxfId="4">
      <calculatedColumnFormula>SUMIFS(ExpOct[סכום],ExpOct[קטגוריה],סיכום_ההוצאות[[#This Row],[הוצאות]])</calculatedColumnFormula>
    </tableColumn>
    <tableColumn id="12" name="ספורט" totalsRowFunction="sum" dataDxfId="174" totalsRowDxfId="3">
      <calculatedColumnFormula>SUMIFS(ExpNov[סכום],ExpNov[קטגוריה],סיכום_ההוצאות[[#This Row],[הוצאות]])</calculatedColumnFormula>
    </tableColumn>
    <tableColumn id="13" name="תחרויות" totalsRowFunction="sum" dataDxfId="173" totalsRowDxfId="2">
      <calculatedColumnFormula>SUMIFS(ExpDec[סכום],ExpDec[קטגוריה],סיכום_ההוצאות[[#This Row],[הוצאות]])</calculatedColumnFormula>
    </tableColumn>
    <tableColumn id="14" name="סה&quot;כ" totalsRowFunction="sum" dataDxfId="172" totalsRowDxfId="1">
      <calculatedColumnFormula>SUM(סיכום_ההוצאות[[#This Row],[רחפנים]:[תחרויות]])</calculatedColumnFormula>
    </tableColumn>
    <tableColumn id="15" name="מגמה" dataDxfId="171" totalsRowDxfId="0" dataCellStyle="Normal"/>
  </tableColumns>
  <tableStyleInfo name="טבלת סיכום" showFirstColumn="0" showLastColumn="1" showRowStripes="0" showColumnStripes="1"/>
  <extLst>
    <ext xmlns:x14="http://schemas.microsoft.com/office/spreadsheetml/2009/9/main" uri="{504A1905-F514-4f6f-8877-14C23A59335A}">
      <x14:table altTextSummary="טבלה המציגה הוצאות חודשיות בסיכום לפי קטגוריה עבור כל חודש בשנה, החל מינואר.  הטבלה מעוצבת ליישור אנכי עם תרשים הממוקם ישירות מעליה, כך שכל חודש בטבלה תואם לכל קיבוץ חודש בתרשים"/>
    </ext>
  </extLst>
</table>
</file>

<file path=xl/tables/table10.xml><?xml version="1.0" encoding="utf-8"?>
<table xmlns="http://schemas.openxmlformats.org/spreadsheetml/2006/main" id="10" name="ExpSep" displayName="ExpSep" ref="A2:E9" totalsRowCount="1" headerRowDxfId="163" dataDxfId="97" totalsRowDxfId="96" dataCellStyle="פרטי טבלה">
  <autoFilter ref="A2:E8"/>
  <tableColumns count="5">
    <tableColumn id="1" name="תאריך" totalsRowLabel="סה&quot;כ" dataDxfId="102" totalsRowDxfId="34" dataCellStyle="תאריך טבלה"/>
    <tableColumn id="2" name="מס' הזמנת רכש" dataDxfId="101" totalsRowDxfId="33" dataCellStyle="פרטי טבלה"/>
    <tableColumn id="3" name="סכום" totalsRowFunction="sum" dataDxfId="100" totalsRowDxfId="32" dataCellStyle="מספרי טבלה"/>
    <tableColumn id="4" name="קטגוריה" dataDxfId="99" totalsRowDxfId="31" dataCellStyle="פרטי טבלה"/>
    <tableColumn id="5" name="תיאור" dataDxfId="98" totalsRowDxfId="30" dataCellStyle="פרטי טבלה"/>
  </tableColumns>
  <tableStyleInfo name="טבלת סיכום" showFirstColumn="0" showLastColumn="0" showRowStripes="0" showColumnStripes="1"/>
  <extLst>
    <ext xmlns:x14="http://schemas.microsoft.com/office/spreadsheetml/2009/9/main" uri="{504A1905-F514-4f6f-8877-14C23A59335A}">
      <x14:table altTextSummary="רשימת פרטי ההוצאות החודשיות, כגון תאריך, מספר הזמנת רכש, סכום, קטגוריה ותיאור"/>
    </ext>
  </extLst>
</table>
</file>

<file path=xl/tables/table11.xml><?xml version="1.0" encoding="utf-8"?>
<table xmlns="http://schemas.openxmlformats.org/spreadsheetml/2006/main" id="11" name="ExpOct" displayName="ExpOct" ref="A2:E9" totalsRowCount="1" headerRowDxfId="162" dataDxfId="90" totalsRowDxfId="89" dataCellStyle="פרטי טבלה">
  <autoFilter ref="A2:E8"/>
  <tableColumns count="5">
    <tableColumn id="1" name="תאריך" totalsRowLabel="סה&quot;כ" dataDxfId="95" totalsRowDxfId="19" dataCellStyle="תאריך טבלה"/>
    <tableColumn id="2" name="מס' הזמנת רכש" dataDxfId="94" totalsRowDxfId="18" dataCellStyle="פרטי טבלה"/>
    <tableColumn id="3" name="סכום" totalsRowFunction="sum" dataDxfId="93" totalsRowDxfId="17" dataCellStyle="מספרי טבלה"/>
    <tableColumn id="4" name="קטגוריה" dataDxfId="92" totalsRowDxfId="16" dataCellStyle="פרטי טבלה"/>
    <tableColumn id="5" name="תיאור" dataDxfId="91" totalsRowDxfId="15" dataCellStyle="פרטי טבלה"/>
  </tableColumns>
  <tableStyleInfo name="טבלת סיכום" showFirstColumn="0" showLastColumn="0" showRowStripes="0" showColumnStripes="1"/>
  <extLst>
    <ext xmlns:x14="http://schemas.microsoft.com/office/spreadsheetml/2009/9/main" uri="{504A1905-F514-4f6f-8877-14C23A59335A}">
      <x14:table altTextSummary="רשימת פרטי ההוצאות החודשיות, כגון תאריך, מספר הזמנת רכש, סכום, קטגוריה ותיאור"/>
    </ext>
  </extLst>
</table>
</file>

<file path=xl/tables/table12.xml><?xml version="1.0" encoding="utf-8"?>
<table xmlns="http://schemas.openxmlformats.org/spreadsheetml/2006/main" id="12" name="ExpNov" displayName="ExpNov" ref="A2:E9" totalsRowCount="1" headerRowDxfId="161" dataDxfId="83" totalsRowDxfId="82" dataCellStyle="פרטי טבלה">
  <autoFilter ref="A2:E8"/>
  <tableColumns count="5">
    <tableColumn id="1" name="תאריך" totalsRowLabel="סה&quot;כ" dataDxfId="88" totalsRowDxfId="24" dataCellStyle="תאריך טבלה"/>
    <tableColumn id="2" name="מס' הזמנת רכש" dataDxfId="87" totalsRowDxfId="23" dataCellStyle="פרטי טבלה"/>
    <tableColumn id="3" name="סכום" totalsRowFunction="sum" dataDxfId="86" totalsRowDxfId="22" dataCellStyle="מספרי טבלה"/>
    <tableColumn id="4" name="קטגוריה" dataDxfId="85" totalsRowDxfId="21" dataCellStyle="פרטי טבלה"/>
    <tableColumn id="5" name="תיאור" dataDxfId="84" totalsRowDxfId="20" dataCellStyle="פרטי טבלה"/>
  </tableColumns>
  <tableStyleInfo name="טבלת סיכום" showFirstColumn="0" showLastColumn="0" showRowStripes="0" showColumnStripes="1"/>
  <extLst>
    <ext xmlns:x14="http://schemas.microsoft.com/office/spreadsheetml/2009/9/main" uri="{504A1905-F514-4f6f-8877-14C23A59335A}">
      <x14:table altTextSummary="רשימת פרטי ההוצאות החודשיות, כגון תאריך, מספר הזמנת רכש, סכום, קטגוריה ותיאור"/>
    </ext>
  </extLst>
</table>
</file>

<file path=xl/tables/table13.xml><?xml version="1.0" encoding="utf-8"?>
<table xmlns="http://schemas.openxmlformats.org/spreadsheetml/2006/main" id="13" name="ExpDec" displayName="ExpDec" ref="A2:E9" totalsRowCount="1" headerRowDxfId="160" dataDxfId="76" totalsRowDxfId="75" dataCellStyle="פרטי טבלה">
  <autoFilter ref="A2:E8"/>
  <tableColumns count="5">
    <tableColumn id="1" name="תאריך" totalsRowLabel="סה&quot;כ" dataDxfId="81" totalsRowDxfId="29" dataCellStyle="תאריך טבלה"/>
    <tableColumn id="2" name="מס' הזמנת רכש" dataDxfId="80" totalsRowDxfId="28" dataCellStyle="פרטי טבלה"/>
    <tableColumn id="3" name="סכום" totalsRowFunction="sum" dataDxfId="79" totalsRowDxfId="27" dataCellStyle="מספרי טבלה"/>
    <tableColumn id="4" name="קטגוריה" dataDxfId="78" totalsRowDxfId="26" dataCellStyle="פרטי טבלה"/>
    <tableColumn id="5" name="תיאור" dataDxfId="77" totalsRowDxfId="25" dataCellStyle="פרטי טבלה"/>
  </tableColumns>
  <tableStyleInfo name="טבלת סיכום" showFirstColumn="0" showLastColumn="0" showRowStripes="0" showColumnStripes="1"/>
  <extLst>
    <ext xmlns:x14="http://schemas.microsoft.com/office/spreadsheetml/2009/9/main" uri="{504A1905-F514-4f6f-8877-14C23A59335A}">
      <x14:table altTextSummary="רשימת פרטי ההוצאות החודשיות, כגון תאריך, מספר הזמנת רכש, סכום, קטגוריה ותיאור"/>
    </ext>
  </extLst>
</table>
</file>

<file path=xl/tables/table2.xml><?xml version="1.0" encoding="utf-8"?>
<table xmlns="http://schemas.openxmlformats.org/spreadsheetml/2006/main" id="2" name="ExpJan" displayName="ExpJan" ref="A2:E9" totalsRowCount="1" headerRowDxfId="170" dataDxfId="169" totalsRowDxfId="168">
  <autoFilter ref="A2:E8"/>
  <tableColumns count="5">
    <tableColumn id="1" name="מפרט" totalsRowLabel="סה&quot;כ" dataDxfId="156" totalsRowDxfId="74"/>
    <tableColumn id="2" name="מס' הזמנת רכש" dataDxfId="155" totalsRowDxfId="73"/>
    <tableColumn id="3" name="סכום" totalsRowFunction="sum" dataDxfId="153" totalsRowDxfId="72"/>
    <tableColumn id="4" name="קטגוריה" dataDxfId="154" totalsRowDxfId="71"/>
    <tableColumn id="5" name="תיאור" dataDxfId="167" totalsRowDxfId="70"/>
  </tableColumns>
  <tableStyleInfo name="טבלת סיכום" showFirstColumn="0" showLastColumn="0" showRowStripes="0" showColumnStripes="1"/>
  <extLst>
    <ext xmlns:x14="http://schemas.microsoft.com/office/spreadsheetml/2009/9/main" uri="{504A1905-F514-4f6f-8877-14C23A59335A}">
      <x14:table altTextSummary="רשימת פרטי ההוצאות החודשיות, כגון תאריך, מספר הזמנת רכש, סכום, קטגוריה ותיאור"/>
    </ext>
  </extLst>
</table>
</file>

<file path=xl/tables/table3.xml><?xml version="1.0" encoding="utf-8"?>
<table xmlns="http://schemas.openxmlformats.org/spreadsheetml/2006/main" id="3" name="ExpFeb" displayName="ExpFeb" ref="A2:E9" totalsRowCount="1" headerRowDxfId="152" dataDxfId="146" totalsRowDxfId="145" headerRowCellStyle="כותרת 2" dataCellStyle="פרטי טבלה">
  <autoFilter ref="A2:E8"/>
  <tableColumns count="5">
    <tableColumn id="1" name="מפרט" totalsRowLabel="סה&quot;כ" dataDxfId="151" totalsRowDxfId="69" dataCellStyle="תאריך טבלה"/>
    <tableColumn id="2" name="מס' הזמנת רכש" dataDxfId="150" totalsRowDxfId="68" dataCellStyle="פרטי טבלה"/>
    <tableColumn id="3" name="סכום" totalsRowFunction="sum" dataDxfId="149" totalsRowDxfId="67" dataCellStyle="מספרי טבלה"/>
    <tableColumn id="4" name="קטגוריה" dataDxfId="148" totalsRowDxfId="66" dataCellStyle="פרטי טבלה"/>
    <tableColumn id="5" name="תיאור" dataDxfId="147" totalsRowDxfId="65" dataCellStyle="פרטי טבלה"/>
  </tableColumns>
  <tableStyleInfo name="טבלת סיכום" showFirstColumn="0" showLastColumn="0" showRowStripes="0" showColumnStripes="1"/>
  <extLst>
    <ext xmlns:x14="http://schemas.microsoft.com/office/spreadsheetml/2009/9/main" uri="{504A1905-F514-4f6f-8877-14C23A59335A}">
      <x14:table altTextSummary="רשימת פרטי ההוצאות החודשיות, כגון תאריך, מספר הזמנת רכש, סכום, קטגוריה ותיאור"/>
    </ext>
  </extLst>
</table>
</file>

<file path=xl/tables/table4.xml><?xml version="1.0" encoding="utf-8"?>
<table xmlns="http://schemas.openxmlformats.org/spreadsheetml/2006/main" id="4" name="ExpMar" displayName="ExpMar" ref="A2:E9" totalsRowCount="1" headerRowDxfId="159" dataDxfId="139" totalsRowDxfId="138" headerRowCellStyle="כותרת 2" dataCellStyle="פרטי טבלה">
  <autoFilter ref="A2:E8"/>
  <tableColumns count="5">
    <tableColumn id="1" name="מפרט" totalsRowLabel="סה&quot;כ" dataDxfId="144" totalsRowDxfId="64" dataCellStyle="תאריך טבלה"/>
    <tableColumn id="2" name="מס' הזמנת רכש" dataDxfId="143" totalsRowDxfId="63" dataCellStyle="פרטי טבלה"/>
    <tableColumn id="3" name="סכום" totalsRowFunction="sum" dataDxfId="142" totalsRowDxfId="62" dataCellStyle="מספרי טבלה"/>
    <tableColumn id="4" name="קטגוריה" dataDxfId="141" totalsRowDxfId="61" dataCellStyle="פרטי טבלה"/>
    <tableColumn id="5" name="תיאור" dataDxfId="140" totalsRowDxfId="60" dataCellStyle="פרטי טבלה"/>
  </tableColumns>
  <tableStyleInfo name="טבלת סיכום" showFirstColumn="0" showLastColumn="0" showRowStripes="0" showColumnStripes="1"/>
  <extLst>
    <ext xmlns:x14="http://schemas.microsoft.com/office/spreadsheetml/2009/9/main" uri="{504A1905-F514-4f6f-8877-14C23A59335A}">
      <x14:table altTextSummary="רשימת פרטי ההוצאות החודשיות, כגון תאריך, מספר הזמנת רכש, סכום, קטגוריה ותיאור"/>
    </ext>
  </extLst>
</table>
</file>

<file path=xl/tables/table5.xml><?xml version="1.0" encoding="utf-8"?>
<table xmlns="http://schemas.openxmlformats.org/spreadsheetml/2006/main" id="5" name="ExpApr" displayName="ExpApr" ref="A2:E9" totalsRowCount="1" headerRowDxfId="158" dataDxfId="132" totalsRowDxfId="131" headerRowCellStyle="כותרת 2" dataCellStyle="פרטי טבלה">
  <autoFilter ref="A2:E8"/>
  <tableColumns count="5">
    <tableColumn id="1" name="מפרט" totalsRowLabel="סה&quot;כ" dataDxfId="137" totalsRowDxfId="59" dataCellStyle="תאריך טבלה"/>
    <tableColumn id="2" name="מס' הזמנת רכש" dataDxfId="136" totalsRowDxfId="58" dataCellStyle="פרטי טבלה"/>
    <tableColumn id="3" name="סכום" totalsRowFunction="sum" dataDxfId="135" totalsRowDxfId="57" dataCellStyle="מספרי טבלה"/>
    <tableColumn id="4" name="קטגוריה" dataDxfId="134" totalsRowDxfId="56" dataCellStyle="פרטי טבלה"/>
    <tableColumn id="5" name="תיאור" dataDxfId="133" totalsRowDxfId="55" dataCellStyle="פרטי טבלה"/>
  </tableColumns>
  <tableStyleInfo name="טבלת סיכום" showFirstColumn="0" showLastColumn="0" showRowStripes="0" showColumnStripes="1"/>
  <extLst>
    <ext xmlns:x14="http://schemas.microsoft.com/office/spreadsheetml/2009/9/main" uri="{504A1905-F514-4f6f-8877-14C23A59335A}">
      <x14:table altTextSummary="רשימת פרטי ההוצאות החודשיות, כגון תאריך, מספר הזמנת רכש, סכום, קטגוריה ותיאור"/>
    </ext>
  </extLst>
</table>
</file>

<file path=xl/tables/table6.xml><?xml version="1.0" encoding="utf-8"?>
<table xmlns="http://schemas.openxmlformats.org/spreadsheetml/2006/main" id="6" name="ExpMay" displayName="ExpMay" ref="A2:E9" totalsRowCount="1" headerRowDxfId="157" dataDxfId="125" totalsRowDxfId="124" headerRowCellStyle="כותרת 2" dataCellStyle="פרטי טבלה">
  <autoFilter ref="A2:E8"/>
  <tableColumns count="5">
    <tableColumn id="1" name="מפרט" totalsRowLabel="סה&quot;כ" dataDxfId="130" totalsRowDxfId="54" dataCellStyle="תאריך טבלה"/>
    <tableColumn id="2" name="מס' הזמנת רכש" dataDxfId="129" totalsRowDxfId="53" dataCellStyle="פרטי טבלה"/>
    <tableColumn id="3" name="סכום" totalsRowFunction="sum" dataDxfId="128" totalsRowDxfId="52" dataCellStyle="מספרי טבלה"/>
    <tableColumn id="4" name="קטגוריה" dataDxfId="127" totalsRowDxfId="51" dataCellStyle="פרטי טבלה"/>
    <tableColumn id="5" name="תיאור" dataDxfId="126" totalsRowDxfId="50" dataCellStyle="פרטי טבלה"/>
  </tableColumns>
  <tableStyleInfo name="טבלת סיכום" showFirstColumn="0" showLastColumn="0" showRowStripes="0" showColumnStripes="1"/>
  <extLst>
    <ext xmlns:x14="http://schemas.microsoft.com/office/spreadsheetml/2009/9/main" uri="{504A1905-F514-4f6f-8877-14C23A59335A}">
      <x14:table altTextSummary="רשימת פרטי ההוצאות החודשיות, כגון תאריך, מספר הזמנת רכש, סכום, קטגוריה ותיאור"/>
    </ext>
  </extLst>
</table>
</file>

<file path=xl/tables/table7.xml><?xml version="1.0" encoding="utf-8"?>
<table xmlns="http://schemas.openxmlformats.org/spreadsheetml/2006/main" id="7" name="ExpJun" displayName="ExpJun" ref="A2:E9" totalsRowCount="1" headerRowDxfId="166" dataDxfId="118" totalsRowDxfId="117" dataCellStyle="פרטי טבלה">
  <autoFilter ref="A2:E8"/>
  <tableColumns count="5">
    <tableColumn id="1" name="תאריך" totalsRowLabel="סה&quot;כ" dataDxfId="123" totalsRowDxfId="49" dataCellStyle="תאריך טבלה"/>
    <tableColumn id="2" name="מס' הזמנת רכש" dataDxfId="122" totalsRowDxfId="48" dataCellStyle="פרטי טבלה"/>
    <tableColumn id="3" name="סכום" totalsRowFunction="custom" dataDxfId="121" totalsRowDxfId="47" dataCellStyle="מספרי טבלה">
      <totalsRowFormula>SUBTOTAL(109,ExpJan[סכום])</totalsRowFormula>
    </tableColumn>
    <tableColumn id="4" name="קטגוריה" dataDxfId="120" totalsRowDxfId="46" dataCellStyle="פרטי טבלה"/>
    <tableColumn id="5" name="תיאור" dataDxfId="119" totalsRowDxfId="45" dataCellStyle="פרטי טבלה"/>
  </tableColumns>
  <tableStyleInfo name="טבלת סיכום" showFirstColumn="0" showLastColumn="0" showRowStripes="0" showColumnStripes="1"/>
  <extLst>
    <ext xmlns:x14="http://schemas.microsoft.com/office/spreadsheetml/2009/9/main" uri="{504A1905-F514-4f6f-8877-14C23A59335A}">
      <x14:table altTextSummary="רשימת פרטי ההוצאות החודשיות, כגון תאריך, מספר הזמנת רכש, סכום, קטגוריה ותיאור"/>
    </ext>
  </extLst>
</table>
</file>

<file path=xl/tables/table8.xml><?xml version="1.0" encoding="utf-8"?>
<table xmlns="http://schemas.openxmlformats.org/spreadsheetml/2006/main" id="8" name="ExpJul" displayName="ExpJul" ref="A2:E9" totalsRowCount="1" headerRowDxfId="165" dataDxfId="111" totalsRowDxfId="110" dataCellStyle="פרטי טבלה">
  <autoFilter ref="A2:E8"/>
  <tableColumns count="5">
    <tableColumn id="1" name="תאריך" totalsRowLabel="סה&quot;כ" dataDxfId="116" totalsRowDxfId="44" dataCellStyle="תאריך טבלה"/>
    <tableColumn id="2" name="מס' הזמנת רכש" dataDxfId="115" totalsRowDxfId="43" dataCellStyle="פרטי טבלה"/>
    <tableColumn id="3" name="סכום" totalsRowFunction="custom" dataDxfId="114" totalsRowDxfId="42" dataCellStyle="מספרי טבלה">
      <totalsRowFormula>SUBTOTAL(109,ExpJan[סכום])</totalsRowFormula>
    </tableColumn>
    <tableColumn id="4" name="קטגוריה" dataDxfId="113" totalsRowDxfId="41" dataCellStyle="פרטי טבלה"/>
    <tableColumn id="5" name="תיאור" dataDxfId="112" totalsRowDxfId="40" dataCellStyle="פרטי טבלה"/>
  </tableColumns>
  <tableStyleInfo name="טבלת סיכום" showFirstColumn="0" showLastColumn="0" showRowStripes="0" showColumnStripes="1"/>
  <extLst>
    <ext xmlns:x14="http://schemas.microsoft.com/office/spreadsheetml/2009/9/main" uri="{504A1905-F514-4f6f-8877-14C23A59335A}">
      <x14:table altTextSummary="רשימת פרטי ההוצאות החודשיות, כגון תאריך, מספר הזמנת רכש, סכום, קטגוריה ותיאור"/>
    </ext>
  </extLst>
</table>
</file>

<file path=xl/tables/table9.xml><?xml version="1.0" encoding="utf-8"?>
<table xmlns="http://schemas.openxmlformats.org/spreadsheetml/2006/main" id="9" name="ExpAug" displayName="ExpAug" ref="A2:E9" totalsRowCount="1" headerRowDxfId="164" dataDxfId="104" totalsRowDxfId="103" dataCellStyle="פרטי טבלה">
  <autoFilter ref="A2:E8"/>
  <tableColumns count="5">
    <tableColumn id="1" name="תאריך" totalsRowLabel="סה&quot;כ" dataDxfId="109" totalsRowDxfId="39" dataCellStyle="תאריך טבלה"/>
    <tableColumn id="2" name="מס' הזמנת רכש" dataDxfId="108" totalsRowDxfId="38" dataCellStyle="פרטי טבלה"/>
    <tableColumn id="3" name="סכום" totalsRowFunction="custom" dataDxfId="107" totalsRowDxfId="37" dataCellStyle="מספרי טבלה">
      <totalsRowFormula>SUBTOTAL(109,ExpJan[סכום])</totalsRowFormula>
    </tableColumn>
    <tableColumn id="4" name="קטגוריה" dataDxfId="106" totalsRowDxfId="36" dataCellStyle="פרטי טבלה"/>
    <tableColumn id="5" name="תיאור" dataDxfId="105" totalsRowDxfId="35" dataCellStyle="פרטי טבלה"/>
  </tableColumns>
  <tableStyleInfo name="טבלת סיכום" showFirstColumn="0" showLastColumn="0" showRowStripes="0" showColumnStripes="1"/>
  <extLst>
    <ext xmlns:x14="http://schemas.microsoft.com/office/spreadsheetml/2009/9/main" uri="{504A1905-F514-4f6f-8877-14C23A59335A}">
      <x14:table altTextSummary="רשימת פרטי ההוצאות החודשיות, כגון תאריך, מספר הזמנת רכש, סכום, קטגוריה ותיאור"/>
    </ext>
  </extLst>
</table>
</file>

<file path=xl/theme/theme1.xml><?xml version="1.0" encoding="utf-8"?>
<a:theme xmlns:a="http://schemas.openxmlformats.org/drawingml/2006/main" name="Office Theme">
  <a:themeElements>
    <a:clrScheme name="Expense Trends Budget">
      <a:dk1>
        <a:srgbClr val="000000"/>
      </a:dk1>
      <a:lt1>
        <a:srgbClr val="FFFFFF"/>
      </a:lt1>
      <a:dk2>
        <a:srgbClr val="000000"/>
      </a:dk2>
      <a:lt2>
        <a:srgbClr val="FFFFFF"/>
      </a:lt2>
      <a:accent1>
        <a:srgbClr val="97B9C7"/>
      </a:accent1>
      <a:accent2>
        <a:srgbClr val="FFCC4F"/>
      </a:accent2>
      <a:accent3>
        <a:srgbClr val="9AB294"/>
      </a:accent3>
      <a:accent4>
        <a:srgbClr val="F15926"/>
      </a:accent4>
      <a:accent5>
        <a:srgbClr val="906083"/>
      </a:accent5>
      <a:accent6>
        <a:srgbClr val="E89C2B"/>
      </a:accent6>
      <a:hlink>
        <a:srgbClr val="FFFFFF"/>
      </a:hlink>
      <a:folHlink>
        <a:srgbClr val="FFFFFF"/>
      </a:folHlink>
    </a:clrScheme>
    <a:fontScheme name="Expense Trends Budget">
      <a:majorFont>
        <a:latin typeface="Century Gothic"/>
        <a:ea typeface=""/>
        <a:cs typeface=""/>
      </a:majorFont>
      <a:minorFont>
        <a:latin typeface="Calibri"/>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5cfdf3ec877d9.site123.me/" TargetMode="External"/><Relationship Id="rId1" Type="http://schemas.openxmlformats.org/officeDocument/2006/relationships/hyperlink" Target="http://www.robotix.co.il/"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table" Target="../tables/table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table" Target="../tables/table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table" Target="../tables/table13.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3"/>
    <pageSetUpPr autoPageBreaks="0" fitToPage="1"/>
  </sheetPr>
  <dimension ref="A1:A16"/>
  <sheetViews>
    <sheetView showGridLines="0" rightToLeft="1" tabSelected="1" zoomScale="85" zoomScaleNormal="85" workbookViewId="0"/>
  </sheetViews>
  <sheetFormatPr defaultColWidth="9" defaultRowHeight="30" customHeight="1" x14ac:dyDescent="0.25"/>
  <cols>
    <col min="1" max="1" width="134.21875" style="4" customWidth="1"/>
    <col min="2" max="16384" width="9" style="4"/>
  </cols>
  <sheetData>
    <row r="1" spans="1:1" ht="35.1" customHeight="1" x14ac:dyDescent="0.45">
      <c r="A1" s="3" t="s">
        <v>28</v>
      </c>
    </row>
    <row r="2" spans="1:1" ht="31.2" customHeight="1" x14ac:dyDescent="0.25">
      <c r="A2" s="9" t="s">
        <v>29</v>
      </c>
    </row>
    <row r="3" spans="1:1" ht="233.4" customHeight="1" x14ac:dyDescent="0.25">
      <c r="A3" s="10"/>
    </row>
    <row r="4" spans="1:1" ht="19.8" customHeight="1" x14ac:dyDescent="0.25">
      <c r="A4" s="18" t="s">
        <v>31</v>
      </c>
    </row>
    <row r="5" spans="1:1" ht="19.8" customHeight="1" x14ac:dyDescent="0.25">
      <c r="A5" s="18" t="s">
        <v>30</v>
      </c>
    </row>
    <row r="6" spans="1:1" ht="30" customHeight="1" x14ac:dyDescent="0.45">
      <c r="A6" s="20" t="s">
        <v>32</v>
      </c>
    </row>
    <row r="7" spans="1:1" ht="30" customHeight="1" x14ac:dyDescent="0.25">
      <c r="A7" s="30" t="s">
        <v>102</v>
      </c>
    </row>
    <row r="8" spans="1:1" ht="30" customHeight="1" x14ac:dyDescent="0.25">
      <c r="A8" s="11" t="s">
        <v>33</v>
      </c>
    </row>
    <row r="9" spans="1:1" ht="30" customHeight="1" x14ac:dyDescent="0.25">
      <c r="A9" s="11" t="s">
        <v>34</v>
      </c>
    </row>
    <row r="10" spans="1:1" ht="30" customHeight="1" x14ac:dyDescent="0.45">
      <c r="A10" s="20" t="s">
        <v>35</v>
      </c>
    </row>
    <row r="11" spans="1:1" ht="30" customHeight="1" x14ac:dyDescent="0.25">
      <c r="A11" s="10" t="s">
        <v>36</v>
      </c>
    </row>
    <row r="12" spans="1:1" ht="30" customHeight="1" x14ac:dyDescent="0.25">
      <c r="A12" s="10" t="s">
        <v>37</v>
      </c>
    </row>
    <row r="13" spans="1:1" ht="30" customHeight="1" x14ac:dyDescent="0.25">
      <c r="A13" s="19" t="s">
        <v>39</v>
      </c>
    </row>
    <row r="14" spans="1:1" ht="30" customHeight="1" x14ac:dyDescent="0.25">
      <c r="A14" s="19" t="s">
        <v>38</v>
      </c>
    </row>
    <row r="15" spans="1:1" ht="30" customHeight="1" x14ac:dyDescent="0.25">
      <c r="A15" s="12"/>
    </row>
    <row r="16" spans="1:1" ht="30" customHeight="1" x14ac:dyDescent="0.25">
      <c r="A16" s="12"/>
    </row>
  </sheetData>
  <dataValidations count="1">
    <dataValidation allowBlank="1" showInputMessage="1" showErrorMessage="1" prompt="גליון העבודה 'עצות', המתאר כיצד להשתמש בחוברת עבודה זו" sqref="A1 A6 A10"/>
  </dataValidations>
  <hyperlinks>
    <hyperlink ref="A4" r:id="rId1"/>
    <hyperlink ref="A5" r:id="rId2"/>
  </hyperlinks>
  <printOptions horizontalCentered="1"/>
  <pageMargins left="0.7" right="0.7" top="0.75" bottom="0.75" header="0.3" footer="0.3"/>
  <pageSetup paperSize="9" fitToHeight="0" orientation="portrait" r:id="rId3"/>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5"/>
    <pageSetUpPr autoPageBreaks="0" fitToPage="1"/>
  </sheetPr>
  <dimension ref="A1:E9"/>
  <sheetViews>
    <sheetView showGridLines="0" rightToLeft="1" zoomScaleNormal="100" workbookViewId="0">
      <selection activeCell="D11" sqref="D11"/>
    </sheetView>
  </sheetViews>
  <sheetFormatPr defaultColWidth="9.109375" defaultRowHeight="30" customHeight="1" x14ac:dyDescent="0.25"/>
  <cols>
    <col min="1" max="1" width="44.21875" style="4" customWidth="1"/>
    <col min="2" max="2" width="21.6640625" style="4" customWidth="1"/>
    <col min="3" max="3" width="15.5546875" style="4" customWidth="1"/>
    <col min="4" max="5" width="30.5546875" style="4" customWidth="1"/>
    <col min="6" max="16384" width="9.109375" style="4"/>
  </cols>
  <sheetData>
    <row r="1" spans="1:5" ht="35.1" customHeight="1" x14ac:dyDescent="0.45">
      <c r="A1" s="16" t="s">
        <v>51</v>
      </c>
      <c r="B1" s="16"/>
      <c r="C1" s="17"/>
      <c r="D1" s="5" t="s">
        <v>23</v>
      </c>
      <c r="E1" s="5" t="s">
        <v>18</v>
      </c>
    </row>
    <row r="2" spans="1:5" ht="17.100000000000001" customHeight="1" x14ac:dyDescent="0.25">
      <c r="A2" s="13" t="s">
        <v>20</v>
      </c>
      <c r="B2" s="13" t="s">
        <v>21</v>
      </c>
      <c r="C2" s="13" t="s">
        <v>22</v>
      </c>
      <c r="D2" s="13" t="s">
        <v>24</v>
      </c>
      <c r="E2" s="13" t="s">
        <v>25</v>
      </c>
    </row>
    <row r="3" spans="1:5" ht="30" customHeight="1" x14ac:dyDescent="0.25">
      <c r="A3" s="21" t="s">
        <v>88</v>
      </c>
      <c r="B3" s="6"/>
      <c r="C3" s="22">
        <v>6000</v>
      </c>
      <c r="D3" s="6" t="s">
        <v>1</v>
      </c>
      <c r="E3" s="6" t="s">
        <v>26</v>
      </c>
    </row>
    <row r="4" spans="1:5" ht="30" customHeight="1" x14ac:dyDescent="0.25">
      <c r="A4" s="21" t="s">
        <v>59</v>
      </c>
      <c r="B4" s="6"/>
      <c r="C4" s="22">
        <v>24000</v>
      </c>
      <c r="D4" s="6" t="s">
        <v>2</v>
      </c>
      <c r="E4" s="6" t="s">
        <v>41</v>
      </c>
    </row>
    <row r="5" spans="1:5" ht="30" customHeight="1" x14ac:dyDescent="0.25">
      <c r="A5" s="21" t="s">
        <v>60</v>
      </c>
      <c r="B5" s="6"/>
      <c r="C5" s="22">
        <v>4500</v>
      </c>
      <c r="D5" s="6" t="s">
        <v>4</v>
      </c>
      <c r="E5" s="6" t="s">
        <v>42</v>
      </c>
    </row>
    <row r="6" spans="1:5" ht="30" customHeight="1" x14ac:dyDescent="0.25">
      <c r="A6" s="21" t="s">
        <v>61</v>
      </c>
      <c r="B6" s="6"/>
      <c r="C6" s="22">
        <v>1800</v>
      </c>
      <c r="D6" s="6" t="s">
        <v>3</v>
      </c>
      <c r="E6" s="6" t="s">
        <v>43</v>
      </c>
    </row>
    <row r="7" spans="1:5" ht="30" customHeight="1" x14ac:dyDescent="0.25">
      <c r="A7" s="21" t="s">
        <v>63</v>
      </c>
      <c r="B7" s="6"/>
      <c r="C7" s="22">
        <v>2800</v>
      </c>
      <c r="D7" s="6" t="s">
        <v>4</v>
      </c>
      <c r="E7" s="6" t="s">
        <v>89</v>
      </c>
    </row>
    <row r="8" spans="1:5" ht="30" customHeight="1" x14ac:dyDescent="0.25">
      <c r="A8" s="21" t="s">
        <v>64</v>
      </c>
      <c r="B8" s="6"/>
      <c r="C8" s="22">
        <v>9800</v>
      </c>
      <c r="D8" s="6" t="s">
        <v>5</v>
      </c>
      <c r="E8" s="6" t="s">
        <v>44</v>
      </c>
    </row>
    <row r="9" spans="1:5" ht="30" customHeight="1" x14ac:dyDescent="0.25">
      <c r="A9" s="25" t="s">
        <v>27</v>
      </c>
      <c r="B9" s="24"/>
      <c r="C9" s="26">
        <f>SUBTOTAL(109,ExpJan[סכום])</f>
        <v>54900</v>
      </c>
      <c r="D9" s="24"/>
      <c r="E9" s="24"/>
    </row>
  </sheetData>
  <mergeCells count="1">
    <mergeCell ref="A1:C1"/>
  </mergeCells>
  <dataValidations count="11">
    <dataValidation type="list" errorStyle="warning" allowBlank="1" showInputMessage="1" showErrorMessage="1" error="יש לבחור הוצאה מהרשימה הנפתחת כדי לכלול אותה בגליון 'סיכום'" sqref="D3:D8">
      <formula1>קטגוריות_הוצאות</formula1>
    </dataValidation>
    <dataValidation allowBlank="1" showInputMessage="1" showErrorMessage="1" prompt="ההוצאות המפורטות מתוארות בטבלה בגליון עבודה זה. היפר-קישורים לניווט לגליון העבודה 'סיכום' ולגליון העבודה 'עצות' נמצאים בתאים D1 ו- E1, בהתאמה." sqref="A1:C1"/>
    <dataValidation allowBlank="1" showInputMessage="1" showErrorMessage="1" prompt="היפר-קישור לניווט לגליון העבודה 'סיכום'" sqref="D1"/>
    <dataValidation allowBlank="1" showInputMessage="1" showErrorMessage="1" prompt="היפר-קישור לניווט לגליון העבודה 'עצות'" sqref="E1"/>
    <dataValidation allowBlank="1" showInputMessage="1" showErrorMessage="1" prompt="הזן את תאריך ההוצאה בעמודה זו" sqref="A2"/>
    <dataValidation allowBlank="1" showInputMessage="1" showErrorMessage="1" prompt="הזן את מספר הזמנת הרכש בעמודה זו" sqref="B2"/>
    <dataValidation allowBlank="1" showInputMessage="1" showErrorMessage="1" prompt="הזן את סכום ההוצאה בעמודה זו" sqref="C2"/>
    <dataValidation allowBlank="1" showInputMessage="1" showErrorMessage="1" prompt="רשימת קטגוריות של הוצאות שמאוכלסת באופן אוטומטי מהעמודה 'הוצאות' בטבלה 'סיכום ההוצאות' שבגליון העבודה 'סיכום'. ALT+חץ למטה כדי לנווט ברשימה. ENTER כדי לבחור קטגוריה" sqref="D2"/>
    <dataValidation allowBlank="1" showInputMessage="1" showErrorMessage="1" prompt="הזן את תיאור ההוצאה בעמודה זו" sqref="E2"/>
    <dataValidation type="custom" errorStyle="warning" allowBlank="1" showInputMessage="1" showErrorMessage="1" errorTitle="אימות סכום" error="הסכום חייב להיות מספר." sqref="C3:C8">
      <formula1>ISNUMBER($C3)</formula1>
    </dataValidation>
    <dataValidation type="custom" errorStyle="warning" allowBlank="1" showInputMessage="1" showErrorMessage="1" error="יש להזין תאריך בחודש ינואר כדי להוסיף הוצאה זו לגליון 'סיכום'" sqref="A3:A8">
      <formula1>MONTH($A3)=1</formula1>
    </dataValidation>
  </dataValidations>
  <hyperlinks>
    <hyperlink ref="D1" location="סיכום!A1" tooltip="בחר כדי להציג את הסיכום" display="סיכום"/>
    <hyperlink ref="E1" location="עצות!A1" tooltip="בחר כדי לנווט לגליון העבודה 'עצות'" display="עצות"/>
  </hyperlinks>
  <printOptions horizontalCentered="1"/>
  <pageMargins left="0.7" right="0.7" top="0.75" bottom="0.75" header="0.3" footer="0.3"/>
  <pageSetup paperSize="9" fitToHeight="0" orientation="portrait" r:id="rId1"/>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5" tint="0.39997558519241921"/>
    <pageSetUpPr autoPageBreaks="0" fitToPage="1"/>
  </sheetPr>
  <dimension ref="A1:E9"/>
  <sheetViews>
    <sheetView showGridLines="0" rightToLeft="1" workbookViewId="0">
      <selection activeCell="C11" sqref="C11"/>
    </sheetView>
  </sheetViews>
  <sheetFormatPr defaultColWidth="9.109375" defaultRowHeight="30" customHeight="1" x14ac:dyDescent="0.25"/>
  <cols>
    <col min="1" max="1" width="44.77734375" style="4" customWidth="1"/>
    <col min="2" max="2" width="21.6640625" style="4" customWidth="1"/>
    <col min="3" max="3" width="15.5546875" style="4" customWidth="1"/>
    <col min="4" max="5" width="30.5546875" style="4" customWidth="1"/>
    <col min="6" max="16384" width="9.109375" style="4"/>
  </cols>
  <sheetData>
    <row r="1" spans="1:5" ht="35.1" customHeight="1" x14ac:dyDescent="0.45">
      <c r="A1" s="16" t="s">
        <v>71</v>
      </c>
      <c r="B1" s="16"/>
      <c r="C1" s="17"/>
      <c r="D1" s="5" t="s">
        <v>23</v>
      </c>
      <c r="E1" s="5" t="s">
        <v>18</v>
      </c>
    </row>
    <row r="2" spans="1:5" ht="17.100000000000001" customHeight="1" x14ac:dyDescent="0.25">
      <c r="A2" s="1" t="s">
        <v>20</v>
      </c>
      <c r="B2" s="1" t="s">
        <v>21</v>
      </c>
      <c r="C2" s="1" t="s">
        <v>22</v>
      </c>
      <c r="D2" s="1" t="s">
        <v>24</v>
      </c>
      <c r="E2" s="1" t="s">
        <v>25</v>
      </c>
    </row>
    <row r="3" spans="1:5" ht="30" customHeight="1" x14ac:dyDescent="0.25">
      <c r="A3" s="21" t="s">
        <v>90</v>
      </c>
      <c r="B3" s="6"/>
      <c r="C3" s="22">
        <v>12000</v>
      </c>
      <c r="D3" s="6" t="s">
        <v>1</v>
      </c>
      <c r="E3" s="6" t="s">
        <v>26</v>
      </c>
    </row>
    <row r="4" spans="1:5" ht="30" customHeight="1" x14ac:dyDescent="0.25">
      <c r="A4" s="21" t="s">
        <v>59</v>
      </c>
      <c r="B4" s="6"/>
      <c r="C4" s="22">
        <v>24000</v>
      </c>
      <c r="D4" s="6" t="s">
        <v>2</v>
      </c>
      <c r="E4" s="6" t="s">
        <v>41</v>
      </c>
    </row>
    <row r="5" spans="1:5" ht="30" customHeight="1" x14ac:dyDescent="0.25">
      <c r="A5" s="21" t="s">
        <v>60</v>
      </c>
      <c r="B5" s="6"/>
      <c r="C5" s="22">
        <v>4500</v>
      </c>
      <c r="D5" s="6" t="s">
        <v>4</v>
      </c>
      <c r="E5" s="6" t="s">
        <v>42</v>
      </c>
    </row>
    <row r="6" spans="1:5" ht="30" customHeight="1" x14ac:dyDescent="0.25">
      <c r="A6" s="21" t="s">
        <v>92</v>
      </c>
      <c r="B6" s="6"/>
      <c r="C6" s="22">
        <v>3400</v>
      </c>
      <c r="D6" s="6" t="s">
        <v>3</v>
      </c>
      <c r="E6" s="6" t="s">
        <v>43</v>
      </c>
    </row>
    <row r="7" spans="1:5" ht="30" customHeight="1" x14ac:dyDescent="0.25">
      <c r="A7" s="21" t="s">
        <v>63</v>
      </c>
      <c r="B7" s="6"/>
      <c r="C7" s="22">
        <v>2800</v>
      </c>
      <c r="D7" s="6" t="s">
        <v>4</v>
      </c>
      <c r="E7" s="6" t="s">
        <v>91</v>
      </c>
    </row>
    <row r="8" spans="1:5" ht="30" customHeight="1" x14ac:dyDescent="0.25">
      <c r="A8" s="21" t="s">
        <v>64</v>
      </c>
      <c r="B8" s="6"/>
      <c r="C8" s="22">
        <v>9800</v>
      </c>
      <c r="D8" s="6" t="s">
        <v>5</v>
      </c>
      <c r="E8" s="6" t="s">
        <v>44</v>
      </c>
    </row>
    <row r="9" spans="1:5" ht="30" customHeight="1" x14ac:dyDescent="0.25">
      <c r="A9" s="25" t="s">
        <v>27</v>
      </c>
      <c r="B9" s="24"/>
      <c r="C9" s="26">
        <f>SUBTOTAL(109,ExpSep[סכום])</f>
        <v>56500</v>
      </c>
      <c r="D9" s="24"/>
      <c r="E9" s="24"/>
    </row>
  </sheetData>
  <mergeCells count="1">
    <mergeCell ref="A1:C1"/>
  </mergeCells>
  <dataValidations count="11">
    <dataValidation type="list" errorStyle="warning" allowBlank="1" showInputMessage="1" showErrorMessage="1" error="יש לבחור הוצאה מהרשימה הנפתחת כדי לכלול אותה בגליון 'סיכום'" sqref="D3:D8">
      <formula1>קטגוריות_הוצאות</formula1>
    </dataValidation>
    <dataValidation allowBlank="1" showInputMessage="1" showErrorMessage="1" prompt="ההוצאות המפורטות מתוארות בטבלה בגליון עבודה זה. היפר-קישורים לניווט לגליון העבודה 'סיכום' ולגליון העבודה 'עצות' נמצאים בתאים D1 ו- E1, בהתאמה." sqref="A1:C1"/>
    <dataValidation allowBlank="1" showInputMessage="1" showErrorMessage="1" prompt="היפר-קישור לניווט לגליון העבודה 'סיכום'" sqref="D1"/>
    <dataValidation allowBlank="1" showInputMessage="1" showErrorMessage="1" prompt="היפר-קישור לניווט לגליון העבודה 'עצות'" sqref="E1"/>
    <dataValidation allowBlank="1" showInputMessage="1" showErrorMessage="1" prompt="הזן את תאריך ההוצאה בעמודה זו" sqref="A2"/>
    <dataValidation allowBlank="1" showInputMessage="1" showErrorMessage="1" prompt="הזן את מספר הזמנת הרכש בעמודה זו" sqref="B2"/>
    <dataValidation allowBlank="1" showInputMessage="1" showErrorMessage="1" prompt="הזן את סכום ההוצאה בעמודה זו" sqref="C2"/>
    <dataValidation allowBlank="1" showInputMessage="1" showErrorMessage="1" prompt="רשימת קטגוריות של הוצאות שמאוכלסת באופן אוטומטי מהעמודה 'הוצאות' בטבלה 'סיכום ההוצאות' שבגליון העבודה 'סיכום'. ALT+חץ למטה כדי לנווט ברשימה. ENTER כדי לבחור קטגוריה" sqref="D2"/>
    <dataValidation allowBlank="1" showInputMessage="1" showErrorMessage="1" prompt="הזן את תיאור ההוצאה בעמודה זו" sqref="E2"/>
    <dataValidation type="custom" errorStyle="warning" allowBlank="1" showInputMessage="1" showErrorMessage="1" errorTitle="אימות סכום" error="הסכום חייב להיות מספר." sqref="C3:C8">
      <formula1>ISNUMBER($C3)</formula1>
    </dataValidation>
    <dataValidation type="custom" errorStyle="warning" allowBlank="1" showInputMessage="1" showErrorMessage="1" error="יש להזין תאריך בחודש ינואר כדי להוסיף הוצאה זו לגליון 'סיכום'" sqref="A3:A8">
      <formula1>MONTH($A3)=1</formula1>
    </dataValidation>
  </dataValidations>
  <hyperlinks>
    <hyperlink ref="D1" location="סיכום!A1" tooltip="בחר כדי להציג את הסיכום" display="סיכום"/>
    <hyperlink ref="E1" location="עצות!A1" tooltip="בחר כדי לנווט לגליון העבודה 'עצות'" display="עצות"/>
  </hyperlinks>
  <printOptions horizontalCentered="1"/>
  <pageMargins left="0.7" right="0.7" top="0.75" bottom="0.75" header="0.3" footer="0.3"/>
  <pageSetup paperSize="9" fitToHeight="0" orientation="portrait" r:id="rId1"/>
  <tableParts count="1">
    <tablePart r:id="rId2"/>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5" tint="0.59999389629810485"/>
    <pageSetUpPr autoPageBreaks="0" fitToPage="1"/>
  </sheetPr>
  <dimension ref="A1:E9"/>
  <sheetViews>
    <sheetView showGridLines="0" rightToLeft="1" workbookViewId="0">
      <selection activeCell="C9" sqref="C9"/>
    </sheetView>
  </sheetViews>
  <sheetFormatPr defaultColWidth="9.109375" defaultRowHeight="30" customHeight="1" x14ac:dyDescent="0.25"/>
  <cols>
    <col min="1" max="1" width="44.44140625" style="4" customWidth="1"/>
    <col min="2" max="2" width="21.6640625" style="4" customWidth="1"/>
    <col min="3" max="3" width="15.5546875" style="4" customWidth="1"/>
    <col min="4" max="5" width="30.5546875" style="4" customWidth="1"/>
    <col min="6" max="16384" width="9.109375" style="4"/>
  </cols>
  <sheetData>
    <row r="1" spans="1:5" ht="35.1" customHeight="1" x14ac:dyDescent="0.45">
      <c r="A1" s="16" t="s">
        <v>53</v>
      </c>
      <c r="B1" s="16"/>
      <c r="C1" s="17"/>
      <c r="D1" s="5" t="s">
        <v>23</v>
      </c>
      <c r="E1" s="5" t="s">
        <v>18</v>
      </c>
    </row>
    <row r="2" spans="1:5" ht="17.100000000000001" customHeight="1" x14ac:dyDescent="0.25">
      <c r="A2" s="13" t="s">
        <v>20</v>
      </c>
      <c r="B2" s="13" t="s">
        <v>21</v>
      </c>
      <c r="C2" s="13" t="s">
        <v>22</v>
      </c>
      <c r="D2" s="13" t="s">
        <v>24</v>
      </c>
      <c r="E2" s="13" t="s">
        <v>25</v>
      </c>
    </row>
    <row r="3" spans="1:5" ht="30" customHeight="1" x14ac:dyDescent="0.25">
      <c r="A3" s="21" t="s">
        <v>93</v>
      </c>
      <c r="B3" s="6"/>
      <c r="C3" s="22">
        <v>3500</v>
      </c>
      <c r="D3" s="6" t="s">
        <v>1</v>
      </c>
      <c r="E3" s="6" t="s">
        <v>26</v>
      </c>
    </row>
    <row r="4" spans="1:5" ht="30" customHeight="1" x14ac:dyDescent="0.25">
      <c r="A4" s="21" t="s">
        <v>59</v>
      </c>
      <c r="B4" s="6"/>
      <c r="C4" s="22">
        <v>24000</v>
      </c>
      <c r="D4" s="6" t="s">
        <v>2</v>
      </c>
      <c r="E4" s="6" t="s">
        <v>41</v>
      </c>
    </row>
    <row r="5" spans="1:5" ht="30" customHeight="1" x14ac:dyDescent="0.25">
      <c r="A5" s="21" t="s">
        <v>60</v>
      </c>
      <c r="B5" s="6"/>
      <c r="C5" s="22">
        <v>4500</v>
      </c>
      <c r="D5" s="6" t="s">
        <v>4</v>
      </c>
      <c r="E5" s="6" t="s">
        <v>42</v>
      </c>
    </row>
    <row r="6" spans="1:5" ht="30" customHeight="1" x14ac:dyDescent="0.25">
      <c r="A6" s="21" t="s">
        <v>95</v>
      </c>
      <c r="B6" s="6"/>
      <c r="C6" s="22">
        <v>1800</v>
      </c>
      <c r="D6" s="6" t="s">
        <v>3</v>
      </c>
      <c r="E6" s="6" t="s">
        <v>96</v>
      </c>
    </row>
    <row r="7" spans="1:5" ht="30" customHeight="1" x14ac:dyDescent="0.25">
      <c r="A7" s="21" t="s">
        <v>97</v>
      </c>
      <c r="B7" s="6"/>
      <c r="C7" s="22">
        <v>2800</v>
      </c>
      <c r="D7" s="6" t="s">
        <v>4</v>
      </c>
      <c r="E7" s="6" t="s">
        <v>94</v>
      </c>
    </row>
    <row r="8" spans="1:5" ht="30" customHeight="1" x14ac:dyDescent="0.25">
      <c r="A8" s="21" t="s">
        <v>64</v>
      </c>
      <c r="B8" s="6"/>
      <c r="C8" s="22">
        <v>9800</v>
      </c>
      <c r="D8" s="6" t="s">
        <v>5</v>
      </c>
      <c r="E8" s="6" t="s">
        <v>44</v>
      </c>
    </row>
    <row r="9" spans="1:5" ht="30" customHeight="1" x14ac:dyDescent="0.25">
      <c r="A9" s="25" t="s">
        <v>27</v>
      </c>
      <c r="B9" s="24"/>
      <c r="C9" s="26">
        <f>SUBTOTAL(109,ExpOct[סכום])</f>
        <v>46400</v>
      </c>
      <c r="D9" s="24"/>
      <c r="E9" s="24"/>
    </row>
  </sheetData>
  <mergeCells count="1">
    <mergeCell ref="A1:C1"/>
  </mergeCells>
  <dataValidations count="11">
    <dataValidation type="list" errorStyle="warning" allowBlank="1" showInputMessage="1" showErrorMessage="1" error="יש לבחור הוצאה מהרשימה הנפתחת כדי לכלול אותה בגליון 'סיכום'" sqref="D3:D8">
      <formula1>קטגוריות_הוצאות</formula1>
    </dataValidation>
    <dataValidation allowBlank="1" showInputMessage="1" showErrorMessage="1" prompt="ההוצאות המפורטות מתוארות בטבלה בגליון עבודה זה. היפר-קישורים לניווט לגליון העבודה 'סיכום' ולגליון העבודה 'עצות' נמצאים בתאים D1 ו- E1, בהתאמה." sqref="A1:C1"/>
    <dataValidation allowBlank="1" showInputMessage="1" showErrorMessage="1" prompt="היפר-קישור לניווט לגליון העבודה 'סיכום'" sqref="D1"/>
    <dataValidation allowBlank="1" showInputMessage="1" showErrorMessage="1" prompt="היפר-קישור לניווט לגליון העבודה 'עצות'" sqref="E1"/>
    <dataValidation allowBlank="1" showInputMessage="1" showErrorMessage="1" prompt="הזן את תאריך ההוצאה בעמודה זו" sqref="A2"/>
    <dataValidation allowBlank="1" showInputMessage="1" showErrorMessage="1" prompt="הזן את מספר הזמנת הרכש בעמודה זו" sqref="B2"/>
    <dataValidation allowBlank="1" showInputMessage="1" showErrorMessage="1" prompt="הזן את סכום ההוצאה בעמודה זו" sqref="C2"/>
    <dataValidation allowBlank="1" showInputMessage="1" showErrorMessage="1" prompt="רשימת קטגוריות של הוצאות שמאוכלסת באופן אוטומטי מהעמודה 'הוצאות' בטבלה 'סיכום ההוצאות' שבגליון העבודה 'סיכום'. ALT+חץ למטה כדי לנווט ברשימה. ENTER כדי לבחור קטגוריה" sqref="D2"/>
    <dataValidation allowBlank="1" showInputMessage="1" showErrorMessage="1" prompt="הזן את תיאור ההוצאה בעמודה זו" sqref="E2"/>
    <dataValidation type="custom" errorStyle="warning" allowBlank="1" showInputMessage="1" showErrorMessage="1" errorTitle="אימות סכום" error="הסכום חייב להיות מספר." sqref="C3:C8">
      <formula1>ISNUMBER($C3)</formula1>
    </dataValidation>
    <dataValidation type="custom" errorStyle="warning" allowBlank="1" showInputMessage="1" showErrorMessage="1" error="יש להזין תאריך בחודש ינואר כדי להוסיף הוצאה זו לגליון 'סיכום'" sqref="A3:A8">
      <formula1>MONTH($A3)=1</formula1>
    </dataValidation>
  </dataValidations>
  <hyperlinks>
    <hyperlink ref="D1" location="סיכום!A1" tooltip="בחר כדי להציג את הסיכום" display="סיכום"/>
    <hyperlink ref="E1" location="עצות!A1" tooltip="בחר כדי לנווט לגליון העבודה 'עצות'" display="עצות"/>
  </hyperlinks>
  <printOptions horizontalCentered="1"/>
  <pageMargins left="0.7" right="0.7" top="0.75" bottom="0.75" header="0.3" footer="0.3"/>
  <pageSetup paperSize="9" fitToHeight="0" orientation="portrait" r:id="rId1"/>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5" tint="0.79998168889431442"/>
    <pageSetUpPr autoPageBreaks="0" fitToPage="1"/>
  </sheetPr>
  <dimension ref="A1:E9"/>
  <sheetViews>
    <sheetView showGridLines="0" rightToLeft="1" workbookViewId="0">
      <selection activeCell="A2" sqref="A2:XFD2"/>
    </sheetView>
  </sheetViews>
  <sheetFormatPr defaultColWidth="9.109375" defaultRowHeight="30" customHeight="1" x14ac:dyDescent="0.25"/>
  <cols>
    <col min="1" max="1" width="44.77734375" style="4" customWidth="1"/>
    <col min="2" max="2" width="21.6640625" style="4" customWidth="1"/>
    <col min="3" max="3" width="15.5546875" style="4" customWidth="1"/>
    <col min="4" max="5" width="30.5546875" style="4" customWidth="1"/>
    <col min="6" max="16384" width="9.109375" style="4"/>
  </cols>
  <sheetData>
    <row r="1" spans="1:5" ht="35.1" customHeight="1" x14ac:dyDescent="0.45">
      <c r="A1" s="16" t="s">
        <v>72</v>
      </c>
      <c r="B1" s="16"/>
      <c r="C1" s="17"/>
      <c r="D1" s="5" t="s">
        <v>23</v>
      </c>
      <c r="E1" s="5" t="s">
        <v>18</v>
      </c>
    </row>
    <row r="2" spans="1:5" ht="17.100000000000001" customHeight="1" x14ac:dyDescent="0.25">
      <c r="A2" s="13" t="s">
        <v>20</v>
      </c>
      <c r="B2" s="13" t="s">
        <v>21</v>
      </c>
      <c r="C2" s="13" t="s">
        <v>22</v>
      </c>
      <c r="D2" s="13" t="s">
        <v>24</v>
      </c>
      <c r="E2" s="13" t="s">
        <v>25</v>
      </c>
    </row>
    <row r="3" spans="1:5" ht="30" customHeight="1" x14ac:dyDescent="0.25">
      <c r="A3" s="21" t="s">
        <v>98</v>
      </c>
      <c r="B3" s="6"/>
      <c r="C3" s="22">
        <v>21000</v>
      </c>
      <c r="D3" s="6" t="s">
        <v>1</v>
      </c>
      <c r="E3" s="6" t="s">
        <v>26</v>
      </c>
    </row>
    <row r="4" spans="1:5" ht="30" customHeight="1" x14ac:dyDescent="0.25">
      <c r="A4" s="21" t="s">
        <v>59</v>
      </c>
      <c r="B4" s="6"/>
      <c r="C4" s="22">
        <v>24000</v>
      </c>
      <c r="D4" s="6" t="s">
        <v>2</v>
      </c>
      <c r="E4" s="6" t="s">
        <v>41</v>
      </c>
    </row>
    <row r="5" spans="1:5" ht="30" customHeight="1" x14ac:dyDescent="0.25">
      <c r="A5" s="21" t="s">
        <v>60</v>
      </c>
      <c r="B5" s="6"/>
      <c r="C5" s="22">
        <v>4500</v>
      </c>
      <c r="D5" s="6" t="s">
        <v>4</v>
      </c>
      <c r="E5" s="6" t="s">
        <v>42</v>
      </c>
    </row>
    <row r="6" spans="1:5" ht="30" customHeight="1" x14ac:dyDescent="0.25">
      <c r="A6" s="21" t="s">
        <v>61</v>
      </c>
      <c r="B6" s="6"/>
      <c r="C6" s="22">
        <v>0</v>
      </c>
      <c r="D6" s="6" t="s">
        <v>3</v>
      </c>
      <c r="E6" s="6" t="s">
        <v>43</v>
      </c>
    </row>
    <row r="7" spans="1:5" ht="30" customHeight="1" x14ac:dyDescent="0.25">
      <c r="A7" s="21" t="s">
        <v>100</v>
      </c>
      <c r="B7" s="6"/>
      <c r="C7" s="22">
        <v>2800</v>
      </c>
      <c r="D7" s="6" t="s">
        <v>4</v>
      </c>
      <c r="E7" s="6" t="s">
        <v>99</v>
      </c>
    </row>
    <row r="8" spans="1:5" ht="30" customHeight="1" x14ac:dyDescent="0.25">
      <c r="A8" s="21" t="s">
        <v>64</v>
      </c>
      <c r="B8" s="6"/>
      <c r="C8" s="22">
        <v>9800</v>
      </c>
      <c r="D8" s="6" t="s">
        <v>5</v>
      </c>
      <c r="E8" s="6" t="s">
        <v>44</v>
      </c>
    </row>
    <row r="9" spans="1:5" ht="30" customHeight="1" x14ac:dyDescent="0.25">
      <c r="A9" s="25" t="s">
        <v>27</v>
      </c>
      <c r="B9" s="24"/>
      <c r="C9" s="26">
        <f>SUBTOTAL(109,ExpNov[סכום])</f>
        <v>62100</v>
      </c>
      <c r="D9" s="24"/>
      <c r="E9" s="24"/>
    </row>
  </sheetData>
  <mergeCells count="1">
    <mergeCell ref="A1:C1"/>
  </mergeCells>
  <dataValidations count="11">
    <dataValidation type="list" errorStyle="warning" allowBlank="1" showInputMessage="1" showErrorMessage="1" error="יש לבחור הוצאה מהרשימה הנפתחת כדי לכלול אותה בגליון 'סיכום'" sqref="D3:D8">
      <formula1>קטגוריות_הוצאות</formula1>
    </dataValidation>
    <dataValidation allowBlank="1" showInputMessage="1" showErrorMessage="1" prompt="ההוצאות המפורטות מתוארות בטבלה בגליון עבודה זה. היפר-קישורים לניווט לגליון העבודה 'סיכום' ולגליון העבודה 'עצות' נמצאים בתאים D1 ו- E1, בהתאמה." sqref="A1:C1"/>
    <dataValidation allowBlank="1" showInputMessage="1" showErrorMessage="1" prompt="היפר-קישור לניווט לגליון העבודה 'סיכום'" sqref="D1"/>
    <dataValidation allowBlank="1" showInputMessage="1" showErrorMessage="1" prompt="היפר-קישור לניווט לגליון העבודה 'עצות'" sqref="E1"/>
    <dataValidation allowBlank="1" showInputMessage="1" showErrorMessage="1" prompt="הזן את תאריך ההוצאה בעמודה זו" sqref="A2"/>
    <dataValidation allowBlank="1" showInputMessage="1" showErrorMessage="1" prompt="הזן את מספר הזמנת הרכש בעמודה זו" sqref="B2"/>
    <dataValidation allowBlank="1" showInputMessage="1" showErrorMessage="1" prompt="הזן את סכום ההוצאה בעמודה זו" sqref="C2"/>
    <dataValidation allowBlank="1" showInputMessage="1" showErrorMessage="1" prompt="רשימת קטגוריות של הוצאות שמאוכלסת באופן אוטומטי מהעמודה 'הוצאות' בטבלה 'סיכום ההוצאות' שבגליון העבודה 'סיכום'. ALT+חץ למטה כדי לנווט ברשימה. ENTER כדי לבחור קטגוריה" sqref="D2"/>
    <dataValidation allowBlank="1" showInputMessage="1" showErrorMessage="1" prompt="הזן את תיאור ההוצאה בעמודה זו" sqref="E2"/>
    <dataValidation type="custom" errorStyle="warning" allowBlank="1" showInputMessage="1" showErrorMessage="1" errorTitle="אימות סכום" error="הסכום חייב להיות מספר." sqref="C3:C8">
      <formula1>ISNUMBER($C3)</formula1>
    </dataValidation>
    <dataValidation type="custom" errorStyle="warning" allowBlank="1" showInputMessage="1" showErrorMessage="1" error="יש להזין תאריך בחודש ינואר כדי להוסיף הוצאה זו לגליון 'סיכום'" sqref="A3:A8">
      <formula1>MONTH($A3)=1</formula1>
    </dataValidation>
  </dataValidations>
  <hyperlinks>
    <hyperlink ref="D1" location="סיכום!A1" tooltip="בחר כדי להציג את הסיכום" display="סיכום"/>
    <hyperlink ref="E1" location="עצות!A1" tooltip="בחר כדי לנווט לגליון העבודה 'עצות'" display="עצות"/>
  </hyperlinks>
  <printOptions horizontalCentered="1"/>
  <pageMargins left="0.7" right="0.7" top="0.75" bottom="0.75" header="0.3" footer="0.3"/>
  <pageSetup paperSize="9" fitToHeight="0" orientation="portrait" r:id="rId1"/>
  <tableParts count="1">
    <tablePart r:id="rId2"/>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theme="6"/>
    <pageSetUpPr autoPageBreaks="0" fitToPage="1"/>
  </sheetPr>
  <dimension ref="A1:E9"/>
  <sheetViews>
    <sheetView showGridLines="0" rightToLeft="1" workbookViewId="0">
      <selection activeCell="E10" sqref="E10"/>
    </sheetView>
  </sheetViews>
  <sheetFormatPr defaultColWidth="9.109375" defaultRowHeight="30" customHeight="1" x14ac:dyDescent="0.25"/>
  <cols>
    <col min="1" max="1" width="44.109375" style="4" customWidth="1"/>
    <col min="2" max="2" width="21.6640625" style="4" customWidth="1"/>
    <col min="3" max="3" width="15.5546875" style="4" customWidth="1"/>
    <col min="4" max="5" width="30.5546875" style="4" customWidth="1"/>
    <col min="6" max="16384" width="9.109375" style="4"/>
  </cols>
  <sheetData>
    <row r="1" spans="1:5" ht="35.1" customHeight="1" x14ac:dyDescent="0.45">
      <c r="A1" s="16" t="s">
        <v>73</v>
      </c>
      <c r="B1" s="16"/>
      <c r="C1" s="17"/>
      <c r="D1" s="5" t="s">
        <v>23</v>
      </c>
      <c r="E1" s="5" t="s">
        <v>18</v>
      </c>
    </row>
    <row r="2" spans="1:5" ht="17.100000000000001" customHeight="1" x14ac:dyDescent="0.25">
      <c r="A2" s="13" t="s">
        <v>20</v>
      </c>
      <c r="B2" s="13" t="s">
        <v>21</v>
      </c>
      <c r="C2" s="13" t="s">
        <v>22</v>
      </c>
      <c r="D2" s="13" t="s">
        <v>24</v>
      </c>
      <c r="E2" s="13" t="s">
        <v>25</v>
      </c>
    </row>
    <row r="3" spans="1:5" ht="30" customHeight="1" x14ac:dyDescent="0.25">
      <c r="A3" s="21" t="s">
        <v>101</v>
      </c>
      <c r="B3" s="6"/>
      <c r="C3" s="22">
        <v>19000</v>
      </c>
      <c r="D3" s="6" t="s">
        <v>1</v>
      </c>
      <c r="E3" s="6" t="s">
        <v>26</v>
      </c>
    </row>
    <row r="4" spans="1:5" ht="30" customHeight="1" x14ac:dyDescent="0.25">
      <c r="A4" s="21" t="s">
        <v>59</v>
      </c>
      <c r="B4" s="6"/>
      <c r="C4" s="22">
        <v>24000</v>
      </c>
      <c r="D4" s="6" t="s">
        <v>2</v>
      </c>
      <c r="E4" s="6" t="s">
        <v>41</v>
      </c>
    </row>
    <row r="5" spans="1:5" ht="30" customHeight="1" x14ac:dyDescent="0.25">
      <c r="A5" s="21" t="s">
        <v>60</v>
      </c>
      <c r="B5" s="6"/>
      <c r="C5" s="22">
        <v>4500</v>
      </c>
      <c r="D5" s="6" t="s">
        <v>4</v>
      </c>
      <c r="E5" s="6" t="s">
        <v>42</v>
      </c>
    </row>
    <row r="6" spans="1:5" ht="30" customHeight="1" x14ac:dyDescent="0.25">
      <c r="A6" s="21" t="s">
        <v>61</v>
      </c>
      <c r="B6" s="6"/>
      <c r="C6" s="22">
        <v>1800</v>
      </c>
      <c r="D6" s="6" t="s">
        <v>3</v>
      </c>
      <c r="E6" s="6" t="s">
        <v>43</v>
      </c>
    </row>
    <row r="7" spans="1:5" ht="30" customHeight="1" x14ac:dyDescent="0.25">
      <c r="A7" s="21" t="s">
        <v>63</v>
      </c>
      <c r="B7" s="6"/>
      <c r="C7" s="22">
        <v>2800</v>
      </c>
      <c r="D7" s="6" t="s">
        <v>4</v>
      </c>
      <c r="E7" s="6" t="s">
        <v>62</v>
      </c>
    </row>
    <row r="8" spans="1:5" ht="30" customHeight="1" x14ac:dyDescent="0.25">
      <c r="A8" s="21" t="s">
        <v>64</v>
      </c>
      <c r="B8" s="6"/>
      <c r="C8" s="22">
        <v>9800</v>
      </c>
      <c r="D8" s="6" t="s">
        <v>5</v>
      </c>
      <c r="E8" s="6" t="s">
        <v>44</v>
      </c>
    </row>
    <row r="9" spans="1:5" ht="30" customHeight="1" x14ac:dyDescent="0.25">
      <c r="A9" s="25" t="s">
        <v>27</v>
      </c>
      <c r="B9" s="24"/>
      <c r="C9" s="26">
        <f>SUBTOTAL(109,ExpDec[סכום])</f>
        <v>61900</v>
      </c>
      <c r="D9" s="24"/>
      <c r="E9" s="24"/>
    </row>
  </sheetData>
  <mergeCells count="1">
    <mergeCell ref="A1:C1"/>
  </mergeCells>
  <dataValidations xWindow="1179" yWindow="333" count="11">
    <dataValidation type="list" errorStyle="warning" allowBlank="1" showInputMessage="1" showErrorMessage="1" error="יש לבחור הוצאה מהרשימה הנפתחת כדי לכלול אותה בגליון 'סיכום'" sqref="D3:D8">
      <formula1>קטגוריות_הוצאות</formula1>
    </dataValidation>
    <dataValidation allowBlank="1" showInputMessage="1" showErrorMessage="1" prompt="ההוצאות המפורטות מתוארות בטבלה בגליון עבודה זה. היפר-קישורים לניווט לגליון העבודה 'סיכום' ולגליון העבודה 'עצות' נמצאים בתאים D1 ו- E1, בהתאמה." sqref="A1:C1"/>
    <dataValidation allowBlank="1" showInputMessage="1" showErrorMessage="1" prompt="היפר-קישור לניווט לגליון העבודה 'סיכום'" sqref="D1"/>
    <dataValidation allowBlank="1" showInputMessage="1" showErrorMessage="1" prompt="היפר-קישור לניווט לגליון העבודה 'עצות'" sqref="E1"/>
    <dataValidation allowBlank="1" showInputMessage="1" showErrorMessage="1" prompt="הזן את תאריך ההוצאה בעמודה זו" sqref="A2"/>
    <dataValidation allowBlank="1" showInputMessage="1" showErrorMessage="1" prompt="הזן את מספר הזמנת הרכש בעמודה זו" sqref="B2"/>
    <dataValidation allowBlank="1" showInputMessage="1" showErrorMessage="1" prompt="הזן את סכום ההוצאה בעמודה זו" sqref="C2"/>
    <dataValidation allowBlank="1" showInputMessage="1" showErrorMessage="1" prompt="רשימת קטגוריות של הוצאות שמאוכלסת באופן אוטומטי מהעמודה 'הוצאות' בטבלה 'סיכום ההוצאות' שבגליון העבודה 'סיכום'. ALT+חץ למטה כדי לנווט ברשימה. ENTER כדי לבחור קטגוריה" sqref="D2"/>
    <dataValidation allowBlank="1" showInputMessage="1" showErrorMessage="1" prompt="הזן את תיאור ההוצאה בעמודה זו" sqref="E2"/>
    <dataValidation type="custom" errorStyle="warning" allowBlank="1" showInputMessage="1" showErrorMessage="1" errorTitle="אימות סכום" error="הסכום חייב להיות מספר." sqref="C3:C8">
      <formula1>ISNUMBER($C3)</formula1>
    </dataValidation>
    <dataValidation type="custom" errorStyle="warning" allowBlank="1" showInputMessage="1" showErrorMessage="1" error="יש להזין תאריך בחודש ינואר כדי להוסיף הוצאה זו לגליון 'סיכום'" sqref="A3:A8">
      <formula1>MONTH($A3)=1</formula1>
    </dataValidation>
  </dataValidations>
  <hyperlinks>
    <hyperlink ref="D1" location="סיכום!A1" tooltip="בחר כדי להציג את הסיכום" display="סיכום"/>
    <hyperlink ref="E1" location="עצות!A1" tooltip="בחר כדי לנווט לגליון העבודה 'עצות'" display="עצות"/>
  </hyperlinks>
  <printOptions horizontalCentered="1"/>
  <pageMargins left="0.7" right="0.7" top="0.75" bottom="0.75" header="0.3" footer="0.3"/>
  <pageSetup paperSize="9" fitToHeight="0"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4" tint="-0.499984740745262"/>
    <pageSetUpPr autoPageBreaks="0" fitToPage="1"/>
  </sheetPr>
  <dimension ref="A1:O10"/>
  <sheetViews>
    <sheetView showGridLines="0" rightToLeft="1" zoomScaleNormal="100" workbookViewId="0">
      <selection activeCell="E6" sqref="E6"/>
    </sheetView>
  </sheetViews>
  <sheetFormatPr defaultColWidth="9.109375" defaultRowHeight="30" customHeight="1" x14ac:dyDescent="0.25"/>
  <cols>
    <col min="1" max="1" width="15.88671875" style="4" customWidth="1"/>
    <col min="2" max="13" width="12.5546875" style="4" customWidth="1"/>
    <col min="14" max="14" width="15.6640625" style="4" customWidth="1"/>
    <col min="15" max="15" width="12.6640625" style="4" customWidth="1"/>
    <col min="16" max="16" width="9.109375" style="4" customWidth="1"/>
    <col min="17" max="17" width="7.33203125" style="4" customWidth="1"/>
    <col min="18" max="16384" width="9.109375" style="4"/>
  </cols>
  <sheetData>
    <row r="1" spans="1:15" ht="35.1" customHeight="1" x14ac:dyDescent="0.45">
      <c r="A1" s="29" t="s">
        <v>56</v>
      </c>
      <c r="B1" s="29"/>
      <c r="C1" s="29"/>
      <c r="D1" s="29"/>
      <c r="E1" s="29"/>
      <c r="F1" s="29"/>
      <c r="G1" s="29"/>
      <c r="H1" s="29"/>
      <c r="I1" s="29"/>
      <c r="J1" s="29"/>
      <c r="K1" s="29"/>
      <c r="L1" s="29"/>
      <c r="M1" s="29"/>
      <c r="N1" s="29"/>
    </row>
    <row r="2" spans="1:15" ht="17.100000000000001" customHeight="1" x14ac:dyDescent="0.25">
      <c r="B2" s="5" t="s">
        <v>6</v>
      </c>
      <c r="C2" s="5" t="s">
        <v>7</v>
      </c>
      <c r="D2" s="5" t="s">
        <v>8</v>
      </c>
      <c r="E2" s="5" t="s">
        <v>9</v>
      </c>
      <c r="F2" s="5" t="s">
        <v>10</v>
      </c>
      <c r="G2" s="5" t="s">
        <v>11</v>
      </c>
      <c r="H2" s="5" t="s">
        <v>12</v>
      </c>
      <c r="I2" s="5" t="s">
        <v>13</v>
      </c>
      <c r="J2" s="5" t="s">
        <v>14</v>
      </c>
      <c r="K2" s="5" t="s">
        <v>15</v>
      </c>
      <c r="L2" s="5" t="s">
        <v>16</v>
      </c>
      <c r="M2" s="5" t="s">
        <v>17</v>
      </c>
      <c r="N2" s="5" t="s">
        <v>18</v>
      </c>
    </row>
    <row r="3" spans="1:15" ht="224.1" customHeight="1" x14ac:dyDescent="0.25"/>
    <row r="4" spans="1:15" ht="17.100000000000001" customHeight="1" x14ac:dyDescent="0.25">
      <c r="A4" s="1" t="s">
        <v>0</v>
      </c>
      <c r="B4" s="1" t="s">
        <v>40</v>
      </c>
      <c r="C4" s="1" t="s">
        <v>45</v>
      </c>
      <c r="D4" s="1" t="s">
        <v>46</v>
      </c>
      <c r="E4" s="1" t="s">
        <v>47</v>
      </c>
      <c r="F4" s="1" t="s">
        <v>48</v>
      </c>
      <c r="G4" s="1" t="s">
        <v>49</v>
      </c>
      <c r="H4" s="1" t="s">
        <v>50</v>
      </c>
      <c r="I4" s="1" t="s">
        <v>51</v>
      </c>
      <c r="J4" s="1" t="s">
        <v>52</v>
      </c>
      <c r="K4" s="1" t="s">
        <v>53</v>
      </c>
      <c r="L4" s="1" t="s">
        <v>54</v>
      </c>
      <c r="M4" s="1" t="s">
        <v>55</v>
      </c>
      <c r="N4" s="1" t="s">
        <v>27</v>
      </c>
      <c r="O4" s="1" t="s">
        <v>19</v>
      </c>
    </row>
    <row r="5" spans="1:15" ht="30" customHeight="1" x14ac:dyDescent="0.25">
      <c r="A5" s="6" t="s">
        <v>1</v>
      </c>
      <c r="B5" s="7">
        <f>SUMIFS(ExpJan[סכום],ExpJan[קטגוריה],סיכום_ההוצאות[[#This Row],[הוצאות]])</f>
        <v>12000</v>
      </c>
      <c r="C5" s="7">
        <f>SUMIFS(ExpFeb[סכום],ExpFeb[קטגוריה],סיכום_ההוצאות[[#This Row],[הוצאות]])</f>
        <v>14500</v>
      </c>
      <c r="D5" s="7">
        <f>SUMIFS(ExpMar[סכום],ExpMar[קטגוריה],סיכום_ההוצאות[[#This Row],[הוצאות]])</f>
        <v>16000</v>
      </c>
      <c r="E5" s="7">
        <f>SUMIFS(ExpApr[סכום],ExpApr[קטגוריה],סיכום_ההוצאות[[#This Row],[הוצאות]])</f>
        <v>48900</v>
      </c>
      <c r="F5" s="7">
        <f>SUMIFS(ExpMay[סכום],ExpMay[קטגוריה],סיכום_ההוצאות[[#This Row],[הוצאות]])</f>
        <v>8500</v>
      </c>
      <c r="G5" s="7">
        <f>SUMIFS(ExpJun[סכום],ExpJun[קטגוריה],סיכום_ההוצאות[[#This Row],[הוצאות]])</f>
        <v>24000</v>
      </c>
      <c r="H5" s="7">
        <f>SUMIFS(ExpJul[סכום],ExpJul[קטגוריה],סיכום_ההוצאות[[#This Row],[הוצאות]])</f>
        <v>26000</v>
      </c>
      <c r="I5" s="7">
        <f>SUMIFS(ExpAug[סכום],ExpAug[קטגוריה],סיכום_ההוצאות[[#This Row],[הוצאות]])</f>
        <v>6000</v>
      </c>
      <c r="J5" s="7">
        <f>SUMIFS(ExpSep[סכום],ExpSep[קטגוריה],סיכום_ההוצאות[[#This Row],[הוצאות]])</f>
        <v>12000</v>
      </c>
      <c r="K5" s="7">
        <f>SUMIFS(ExpOct[סכום],ExpOct[קטגוריה],סיכום_ההוצאות[[#This Row],[הוצאות]])</f>
        <v>3500</v>
      </c>
      <c r="L5" s="7">
        <f>SUMIFS(ExpNov[סכום],ExpNov[קטגוריה],סיכום_ההוצאות[[#This Row],[הוצאות]])</f>
        <v>21000</v>
      </c>
      <c r="M5" s="7">
        <f>SUMIFS(ExpDec[סכום],ExpDec[קטגוריה],סיכום_ההוצאות[[#This Row],[הוצאות]])</f>
        <v>19000</v>
      </c>
      <c r="N5" s="7">
        <f>SUM(סיכום_ההוצאות[[#This Row],[רחפנים]:[תחרויות]])</f>
        <v>211400</v>
      </c>
    </row>
    <row r="6" spans="1:15" ht="30" customHeight="1" x14ac:dyDescent="0.25">
      <c r="A6" s="6" t="s">
        <v>2</v>
      </c>
      <c r="B6" s="7">
        <f>SUMIFS(ExpJan[סכום],ExpJan[קטגוריה],סיכום_ההוצאות[[#This Row],[הוצאות]])</f>
        <v>24000</v>
      </c>
      <c r="C6" s="7">
        <f>SUMIFS(ExpFeb[סכום],ExpFeb[קטגוריה],סיכום_ההוצאות[[#This Row],[הוצאות]])</f>
        <v>24000</v>
      </c>
      <c r="D6" s="7">
        <f>SUMIFS(ExpMar[סכום],ExpMar[קטגוריה],סיכום_ההוצאות[[#This Row],[הוצאות]])</f>
        <v>24000</v>
      </c>
      <c r="E6" s="7">
        <f>SUMIFS(ExpApr[סכום],ExpApr[קטגוריה],סיכום_ההוצאות[[#This Row],[הוצאות]])</f>
        <v>24000</v>
      </c>
      <c r="F6" s="7">
        <f>SUMIFS(ExpMay[סכום],ExpMay[קטגוריה],סיכום_ההוצאות[[#This Row],[הוצאות]])</f>
        <v>24000</v>
      </c>
      <c r="G6" s="7">
        <f>SUMIFS(ExpJun[סכום],ExpJun[קטגוריה],סיכום_ההוצאות[[#This Row],[הוצאות]])</f>
        <v>24000</v>
      </c>
      <c r="H6" s="7">
        <f>SUMIFS(ExpJul[סכום],ExpJul[קטגוריה],סיכום_ההוצאות[[#This Row],[הוצאות]])</f>
        <v>24000</v>
      </c>
      <c r="I6" s="7">
        <f>SUMIFS(ExpAug[סכום],ExpAug[קטגוריה],סיכום_ההוצאות[[#This Row],[הוצאות]])</f>
        <v>24000</v>
      </c>
      <c r="J6" s="7">
        <f>SUMIFS(ExpSep[סכום],ExpSep[קטגוריה],סיכום_ההוצאות[[#This Row],[הוצאות]])</f>
        <v>24000</v>
      </c>
      <c r="K6" s="7">
        <f>SUMIFS(ExpOct[סכום],ExpOct[קטגוריה],סיכום_ההוצאות[[#This Row],[הוצאות]])</f>
        <v>24000</v>
      </c>
      <c r="L6" s="7">
        <f>SUMIFS(ExpNov[סכום],ExpNov[קטגוריה],סיכום_ההוצאות[[#This Row],[הוצאות]])</f>
        <v>24000</v>
      </c>
      <c r="M6" s="7">
        <f>SUMIFS(ExpDec[סכום],ExpDec[קטגוריה],סיכום_ההוצאות[[#This Row],[הוצאות]])</f>
        <v>24000</v>
      </c>
      <c r="N6" s="7">
        <f>SUM(סיכום_ההוצאות[[#This Row],[רחפנים]:[תחרויות]])</f>
        <v>288000</v>
      </c>
    </row>
    <row r="7" spans="1:15" ht="30" customHeight="1" x14ac:dyDescent="0.25">
      <c r="A7" s="6" t="s">
        <v>3</v>
      </c>
      <c r="B7" s="7">
        <f>SUMIFS(ExpJan[סכום],ExpJan[קטגוריה],סיכום_ההוצאות[[#This Row],[הוצאות]])</f>
        <v>1800</v>
      </c>
      <c r="C7" s="7">
        <f>SUMIFS(ExpFeb[סכום],ExpFeb[קטגוריה],סיכום_ההוצאות[[#This Row],[הוצאות]])</f>
        <v>3200</v>
      </c>
      <c r="D7" s="7">
        <f>SUMIFS(ExpMar[סכום],ExpMar[קטגוריה],סיכום_ההוצאות[[#This Row],[הוצאות]])</f>
        <v>1800</v>
      </c>
      <c r="E7" s="7">
        <f>SUMIFS(ExpApr[סכום],ExpApr[קטגוריה],סיכום_ההוצאות[[#This Row],[הוצאות]])</f>
        <v>1800</v>
      </c>
      <c r="F7" s="7">
        <f>SUMIFS(ExpMay[סכום],ExpMay[קטגוריה],סיכום_ההוצאות[[#This Row],[הוצאות]])</f>
        <v>1800</v>
      </c>
      <c r="G7" s="7">
        <f>SUMIFS(ExpJun[סכום],ExpJun[קטגוריה],סיכום_ההוצאות[[#This Row],[הוצאות]])</f>
        <v>2400</v>
      </c>
      <c r="H7" s="7">
        <f>SUMIFS(ExpJul[סכום],ExpJul[קטגוריה],סיכום_ההוצאות[[#This Row],[הוצאות]])</f>
        <v>1800</v>
      </c>
      <c r="I7" s="7">
        <f>SUMIFS(ExpAug[סכום],ExpAug[קטגוריה],סיכום_ההוצאות[[#This Row],[הוצאות]])</f>
        <v>1800</v>
      </c>
      <c r="J7" s="7">
        <f>SUMIFS(ExpSep[סכום],ExpSep[קטגוריה],סיכום_ההוצאות[[#This Row],[הוצאות]])</f>
        <v>3400</v>
      </c>
      <c r="K7" s="7">
        <f>SUMIFS(ExpOct[סכום],ExpOct[קטגוריה],סיכום_ההוצאות[[#This Row],[הוצאות]])</f>
        <v>1800</v>
      </c>
      <c r="L7" s="7">
        <f>SUMIFS(ExpNov[סכום],ExpNov[קטגוריה],סיכום_ההוצאות[[#This Row],[הוצאות]])</f>
        <v>0</v>
      </c>
      <c r="M7" s="7">
        <f>SUMIFS(ExpDec[סכום],ExpDec[קטגוריה],סיכום_ההוצאות[[#This Row],[הוצאות]])</f>
        <v>1800</v>
      </c>
      <c r="N7" s="7">
        <f>SUM(סיכום_ההוצאות[[#This Row],[רחפנים]:[תחרויות]])</f>
        <v>23400</v>
      </c>
    </row>
    <row r="8" spans="1:15" ht="30" customHeight="1" x14ac:dyDescent="0.25">
      <c r="A8" s="6" t="s">
        <v>4</v>
      </c>
      <c r="B8" s="7">
        <f>SUMIFS(ExpJan[סכום],ExpJan[קטגוריה],סיכום_ההוצאות[[#This Row],[הוצאות]])</f>
        <v>7300</v>
      </c>
      <c r="C8" s="7">
        <f>SUMIFS(ExpFeb[סכום],ExpFeb[קטגוריה],סיכום_ההוצאות[[#This Row],[הוצאות]])</f>
        <v>7300</v>
      </c>
      <c r="D8" s="7">
        <f>SUMIFS(ExpMar[סכום],ExpMar[קטגוריה],סיכום_ההוצאות[[#This Row],[הוצאות]])</f>
        <v>6300</v>
      </c>
      <c r="E8" s="7">
        <f>SUMIFS(ExpApr[סכום],ExpApr[קטגוריה],סיכום_ההוצאות[[#This Row],[הוצאות]])</f>
        <v>10360</v>
      </c>
      <c r="F8" s="7">
        <f>SUMIFS(ExpMay[סכום],ExpMay[קטגוריה],סיכום_ההוצאות[[#This Row],[הוצאות]])</f>
        <v>7300</v>
      </c>
      <c r="G8" s="7">
        <f>SUMIFS(ExpJun[סכום],ExpJun[קטגוריה],סיכום_ההוצאות[[#This Row],[הוצאות]])</f>
        <v>7300</v>
      </c>
      <c r="H8" s="7">
        <f>SUMIFS(ExpJul[סכום],ExpJul[קטגוריה],סיכום_ההוצאות[[#This Row],[הוצאות]])</f>
        <v>7300</v>
      </c>
      <c r="I8" s="7">
        <f>SUMIFS(ExpAug[סכום],ExpAug[קטגוריה],סיכום_ההוצאות[[#This Row],[הוצאות]])</f>
        <v>7300</v>
      </c>
      <c r="J8" s="7">
        <f>SUMIFS(ExpSep[סכום],ExpSep[קטגוריה],סיכום_ההוצאות[[#This Row],[הוצאות]])</f>
        <v>7300</v>
      </c>
      <c r="K8" s="7">
        <f>SUMIFS(ExpOct[סכום],ExpOct[קטגוריה],סיכום_ההוצאות[[#This Row],[הוצאות]])</f>
        <v>7300</v>
      </c>
      <c r="L8" s="7">
        <f>SUMIFS(ExpNov[סכום],ExpNov[קטגוריה],סיכום_ההוצאות[[#This Row],[הוצאות]])</f>
        <v>7300</v>
      </c>
      <c r="M8" s="7">
        <f>SUMIFS(ExpDec[סכום],ExpDec[קטגוריה],סיכום_ההוצאות[[#This Row],[הוצאות]])</f>
        <v>7300</v>
      </c>
      <c r="N8" s="7">
        <f>SUM(סיכום_ההוצאות[[#This Row],[רחפנים]:[תחרויות]])</f>
        <v>89660</v>
      </c>
    </row>
    <row r="9" spans="1:15" ht="30" customHeight="1" x14ac:dyDescent="0.25">
      <c r="A9" s="6" t="s">
        <v>5</v>
      </c>
      <c r="B9" s="7">
        <f>SUMIFS(ExpJan[סכום],ExpJan[קטגוריה],סיכום_ההוצאות[[#This Row],[הוצאות]])</f>
        <v>9800</v>
      </c>
      <c r="C9" s="7">
        <f>SUMIFS(ExpFeb[סכום],ExpFeb[קטגוריה],סיכום_ההוצאות[[#This Row],[הוצאות]])</f>
        <v>9800</v>
      </c>
      <c r="D9" s="7">
        <f>SUMIFS(ExpMar[סכום],ExpMar[קטגוריה],סיכום_ההוצאות[[#This Row],[הוצאות]])</f>
        <v>9800</v>
      </c>
      <c r="E9" s="7">
        <f>SUMIFS(ExpApr[סכום],ExpApr[קטגוריה],סיכום_ההוצאות[[#This Row],[הוצאות]])</f>
        <v>9800</v>
      </c>
      <c r="F9" s="7">
        <f>SUMIFS(ExpMay[סכום],ExpMay[קטגוריה],סיכום_ההוצאות[[#This Row],[הוצאות]])</f>
        <v>9800</v>
      </c>
      <c r="G9" s="7">
        <f>SUMIFS(ExpJun[סכום],ExpJun[קטגוריה],סיכום_ההוצאות[[#This Row],[הוצאות]])</f>
        <v>9800</v>
      </c>
      <c r="H9" s="7">
        <f>SUMIFS(ExpJul[סכום],ExpJul[קטגוריה],סיכום_ההוצאות[[#This Row],[הוצאות]])</f>
        <v>9800</v>
      </c>
      <c r="I9" s="7">
        <f>SUMIFS(ExpAug[סכום],ExpAug[קטגוריה],סיכום_ההוצאות[[#This Row],[הוצאות]])</f>
        <v>9800</v>
      </c>
      <c r="J9" s="7">
        <f>SUMIFS(ExpSep[סכום],ExpSep[קטגוריה],סיכום_ההוצאות[[#This Row],[הוצאות]])</f>
        <v>9800</v>
      </c>
      <c r="K9" s="7">
        <f>SUMIFS(ExpOct[סכום],ExpOct[קטגוריה],סיכום_ההוצאות[[#This Row],[הוצאות]])</f>
        <v>9800</v>
      </c>
      <c r="L9" s="7">
        <f>SUMIFS(ExpNov[סכום],ExpNov[קטגוריה],סיכום_ההוצאות[[#This Row],[הוצאות]])</f>
        <v>9800</v>
      </c>
      <c r="M9" s="7">
        <f>SUMIFS(ExpDec[סכום],ExpDec[קטגוריה],סיכום_ההוצאות[[#This Row],[הוצאות]])</f>
        <v>9800</v>
      </c>
      <c r="N9" s="7">
        <f>SUM(סיכום_ההוצאות[[#This Row],[רחפנים]:[תחרויות]])</f>
        <v>117600</v>
      </c>
    </row>
    <row r="10" spans="1:15" ht="30" customHeight="1" x14ac:dyDescent="0.25">
      <c r="A10" s="2" t="s">
        <v>27</v>
      </c>
      <c r="B10" s="8">
        <f>SUBTOTAL(109,סיכום_ההוצאות[רחפנים])</f>
        <v>54900</v>
      </c>
      <c r="C10" s="8">
        <f>SUBTOTAL(109,סיכום_ההוצאות[תלת מימד])</f>
        <v>58800</v>
      </c>
      <c r="D10" s="8">
        <f>SUBTOTAL(109,סיכום_ההוצאות[[חוקרים ]])</f>
        <v>57900</v>
      </c>
      <c r="E10" s="8">
        <f>SUBTOTAL(109,סיכום_ההוצאות[CNC])</f>
        <v>94860</v>
      </c>
      <c r="F10" s="8">
        <f>SUBTOTAL(109,סיכום_ההוצאות[טימיו])</f>
        <v>51400</v>
      </c>
      <c r="G10" s="8">
        <f>SUBTOTAL(109,סיכום_ההוצאות[[בית חכם ]])</f>
        <v>67500</v>
      </c>
      <c r="H10" s="8">
        <f>SUBTOTAL(109,סיכום_ההוצאות[תאי דלק])</f>
        <v>68900</v>
      </c>
      <c r="I10" s="8">
        <f>SUBTOTAL(109,סיכום_ההוצאות[מיקרוביט])</f>
        <v>48900</v>
      </c>
      <c r="J10" s="8">
        <f>SUBTOTAL(109,סיכום_ההוצאות[מייקרים])</f>
        <v>56500</v>
      </c>
      <c r="K10" s="8">
        <f>SUBTOTAL(109,סיכום_ההוצאות[קפוארה])</f>
        <v>46400</v>
      </c>
      <c r="L10" s="8">
        <f>SUBTOTAL(109,סיכום_ההוצאות[ספורט])</f>
        <v>62100</v>
      </c>
      <c r="M10" s="8">
        <f>SUBTOTAL(109,סיכום_ההוצאות[תחרויות])</f>
        <v>61900</v>
      </c>
      <c r="N10" s="8">
        <f>SUBTOTAL(109,סיכום_ההוצאות[סה"כ])</f>
        <v>730060</v>
      </c>
    </row>
  </sheetData>
  <dataConsolidate/>
  <mergeCells count="1">
    <mergeCell ref="A1:N1"/>
  </mergeCells>
  <dataValidations count="22">
    <dataValidation allowBlank="1" showInputMessage="1" showErrorMessage="1" prompt="חוברת עבודה של מגמות ההוצאות שעוקבת אחר הוצאות ספציפיות לאורך תקופה של 12 חודשים. חוברת עבודה זו מכילה גליון עבודה של עצות, גליון עבודה זה של סיכום וגליון עבודה עבור כל חודש" sqref="A1"/>
    <dataValidation allowBlank="1" showInputMessage="1" showErrorMessage="1" prompt="הזן שם הוצאה בעמודה זו" sqref="A4"/>
    <dataValidation allowBlank="1" showInputMessage="1" showErrorMessage="1" prompt="סך ההוצאות לאורך 12 החודשים מוצג באופן אוטומטי בעמודה זו" sqref="N4"/>
    <dataValidation allowBlank="1" showInputMessage="1" showErrorMessage="1" prompt="בעמודה זו מוצג תרשים זעיר שמציג באופן חזותי את מגמת ההוצאות עבור הוצאה אחת לאורך 12 חודשים" sqref="O4"/>
    <dataValidation allowBlank="1" showInputMessage="1" showErrorMessage="1" prompt="התאים B2 עד M2 מכילים קישורי ניווט לפירוט ההוצאות עבור כל חודש בשנה קלנדרית, מינואר עד דצמבר.  תא N2 מכיל קישור ניווט לגליון העבודה 'עצות'" sqref="A2"/>
    <dataValidation allowBlank="1" showInputMessage="1" showErrorMessage="1" prompt="היפר-קישור לניווט לפרטי ההוצאות עבור חודש זה" sqref="B2:M2"/>
    <dataValidation allowBlank="1" showInputMessage="1" showErrorMessage="1" prompt="היפר-קישור לניווט לגליון העבודה 'עצות', אשר מסביר כיצד להשתמש בחוברת עבודה זו" sqref="N2"/>
    <dataValidation allowBlank="1" showInputMessage="1" showErrorMessage="1" prompt="תרשים טורים מקובץ באשכולות שמשווה בין ההוצאות מינואר עד דצמבר מוצג בתאים B3 עד M3. היפר-קישור לניווט לכל חודש נמצא מעל כל תרשים טורים מקובץ באשכולות, מתא B2 עד תא M2. סיכום ההוצאות עבור כל חודש נמצא בטבלה 'סיכום ההוצאות'" sqref="A3"/>
    <dataValidation allowBlank="1" showInputMessage="1" showErrorMessage="1" prompt="תרשים טורים מקובץ באשכולות שמשווה בין ההוצאות עבור חודש ינואר. בחר את קישור הניווט בתא B2 כדי להציג את פרטי ההוצאות. נווט לטבלה 'סיכום ההוצאות' שמתחילה בתא B4 כדי להציג את הסיכום של כל סכום הוצאה" sqref="B3"/>
    <dataValidation allowBlank="1" showInputMessage="1" showErrorMessage="1" prompt="תרשים טורים מקובץ באשכולות שמשווה בין ההוצאות עבור חודש פברואר. בחר את קישור הניווט בתא C2 כדי להציג את פרטי ההוצאות. נווט לטבלה 'סיכום ההוצאות' שמתחילה בתא C4 כדי להציג את הסיכום של כל סכום הוצאה" sqref="C3"/>
    <dataValidation allowBlank="1" showInputMessage="1" showErrorMessage="1" prompt="תרשים טורים מקובץ באשכולות שמשווה בין ההוצאות עבור חודש מרץ. בחר את קישור הניווט בתא D2 כדי להציג את פרטי ההוצאות. נווט לטבלה 'סיכום ההוצאות' שמתחילה בתא D4 כדי להציג את הסיכום של כל סכום הוצאה" sqref="D3"/>
    <dataValidation allowBlank="1" showInputMessage="1" showErrorMessage="1" prompt="תרשים טורים מקובץ באשכולות שמשווה בין ההוצאות עבור חודש אפריל. בחר את קישור הניווט בתא E2 כדי להציג את פרטי ההוצאות. נווט לטבלה 'סיכום ההוצאות' שמתחילה בתא E4 כדי להציג את הסיכום של כל סכום הוצאה" sqref="E3"/>
    <dataValidation allowBlank="1" showInputMessage="1" showErrorMessage="1" prompt="תרשים טורים מקובץ באשכולות שמשווה בין ההוצאות עבור חודש מאי. בחר את קישור הניווט בתא F2 כדי להציג את פרטי ההוצאות. נווט לטבלה 'סיכום ההוצאות' שמתחילה בתא F4 כדי להציג את הסיכום של כל סכום הוצאה" sqref="F3"/>
    <dataValidation allowBlank="1" showInputMessage="1" showErrorMessage="1" prompt="תרשים טורים מקובץ באשכולות שמשווה בין ההוצאות עבור חודש יוני. בחר את קישור הניווט בתא G2 כדי להציג את פרטי ההוצאות. נווט לטבלה 'סיכום ההוצאות' שמתחילה בתא G4 כדי להציג את הסיכום של כל סכום הוצאה" sqref="G3"/>
    <dataValidation allowBlank="1" showInputMessage="1" showErrorMessage="1" prompt="תרשים טורים מקובץ באשכולות שמשווה בין ההוצאות עבור חודש יולי. בחר את קישור הניווט בתא H2 כדי להציג את פרטי ההוצאות. נווט לטבלה 'סיכום ההוצאות' שמתחילה בתא H4 כדי להציג את הסיכום של כל סכום הוצאה" sqref="H3"/>
    <dataValidation allowBlank="1" showInputMessage="1" showErrorMessage="1" prompt="תרשים טורים מקובץ באשכולות שמשווה בין ההוצאות עבור חודש אוגוסט. בחר את קישור הניווט בתא I2 כדי להציג את פרטי ההוצאות. נווט לטבלה 'סיכום ההוצאות' שמתחילה בתא I4 כדי להציג את הסיכום של כל סכום הוצאה" sqref="I3"/>
    <dataValidation allowBlank="1" showInputMessage="1" showErrorMessage="1" prompt="תרשים טורים מקובץ באשכולות שמשווה בין ההוצאות עבור חודש ספטמבר. בחר את קישור הניווט בתא J2 כדי להציג את פרטי ההוצאות. נווט לטבלה 'סיכום ההוצאות' שמתחילה בתא J4 כדי להציג את הסיכום של כל סכום הוצאה" sqref="J3"/>
    <dataValidation allowBlank="1" showInputMessage="1" showErrorMessage="1" prompt="תרשים טורים מקובץ באשכולות שמשווה בין ההוצאות עבור חודש אוקטובר. בחר את קישור הניווט בתא K2 כדי להציג את פרטי ההוצאות. נווט לטבלה 'סיכום ההוצאות' שמתחילה בתא K4 כדי להציג את הסיכום של כל סכום הוצאה" sqref="K3"/>
    <dataValidation allowBlank="1" showInputMessage="1" showErrorMessage="1" prompt="תרשים טורים מקובץ באשכולות שמשווה בין ההוצאות עבור חודש נובמבר. בחר את קישור הניווט בתא L2 כדי להציג את פרטי ההוצאות. נווט לטבלה 'סיכום ההוצאות' שמתחילה בתא L4 כדי להציג את הסיכום של כל סכום הוצאה" sqref="L3"/>
    <dataValidation allowBlank="1" showInputMessage="1" showErrorMessage="1" prompt="תרשים טורים מקובץ באשכולות שמשווה בין ההוצאות עבור חודש דצמבר. בחר את קישור הניווט בתא M2 כדי להציג את פרטי ההוצאות. נווט לטבלה 'סיכום ההוצאות' שמתחילה בתא M4 כדי להציג את הסיכום של כל סכום הוצאה" sqref="M3"/>
    <dataValidation allowBlank="1" showInputMessage="1" showErrorMessage="1" prompt="מקרא עבור תרשים הטורים המקובץ באשכולות" sqref="N3"/>
    <dataValidation allowBlank="1" showInputMessage="1" showErrorMessage="1" prompt="סכום ההוצאה מוצג באופן אוטומטי בעמודה זו" sqref="B4:M4"/>
  </dataValidations>
  <hyperlinks>
    <hyperlink ref="B2" location="ינו!A1" tooltip="בחר כדי לנווט אל ינואר" display="ינו"/>
    <hyperlink ref="C2" location="פבר!A1" tooltip="בחר כדי לנווט אל פברואר" display="פבר"/>
    <hyperlink ref="D2" location="מרץ!A1" tooltip="בחר כדי לנווט אל מרץ" display="מרץ"/>
    <hyperlink ref="E2" location="אפר!A1" tooltip="בחר כדי לנווט אל אפריל" display="אפר"/>
    <hyperlink ref="F2" location="מאי!A1" tooltip="בחר כדי לנווט אל מאי" display="מאי"/>
    <hyperlink ref="G2" location="יונ!A1" tooltip="בחר כדי לנווט אל יוני" display="יונ"/>
    <hyperlink ref="H2" location="יול!A1" tooltip="בחר כדי לנווט אל יולי" display="יול"/>
    <hyperlink ref="I2" location="אוג!A1" tooltip="בחר כדי לנווט אל אוגוסט" display="אוג"/>
    <hyperlink ref="J2" location="ספט!A1" tooltip="בחר כדי לנווט אל ספטמבר" display="ספט"/>
    <hyperlink ref="K2" location="אוק!A1" tooltip="בחר כדי לנווט אל אוקטובר" display="אוק"/>
    <hyperlink ref="L2" location="נוב!A1" tooltip="בחר כדי לנווט אל נובמבר" display="נוב"/>
    <hyperlink ref="M2" location="דצמ!A1" tooltip="בחר כדי לנווט אל דצמבר" display="דצמ"/>
    <hyperlink ref="N2" location="עצות!A1" tooltip="בחר כדי לנווט אל 'עצות'" display="עצות"/>
  </hyperlinks>
  <printOptions horizontalCentered="1"/>
  <pageMargins left="0.7" right="0.7" top="0.75" bottom="0.75" header="0.3" footer="0.3"/>
  <pageSetup paperSize="9" fitToHeight="0" orientation="portrait" r:id="rId1"/>
  <drawing r:id="rId2"/>
  <tableParts count="1">
    <tablePart r:id="rId3"/>
  </tableParts>
  <extLst>
    <ext xmlns:x14="http://schemas.microsoft.com/office/spreadsheetml/2009/9/main" uri="{05C60535-1F16-4fd2-B633-F4F36F0B64E0}">
      <x14:sparklineGroups xmlns:xm="http://schemas.microsoft.com/office/excel/2006/main">
        <x14:sparklineGroup displayEmptyCellsAs="gap" markers="1" last="1" negative="1">
          <x14:colorSeries theme="0" tint="-0.499984740745262"/>
          <x14:colorNegative theme="6" tint="-0.499984740745262"/>
          <x14:colorAxis rgb="FF000000"/>
          <x14:colorMarkers theme="7"/>
          <x14:colorFirst theme="5" tint="-0.249977111117893"/>
          <x14:colorLast theme="7" tint="-0.499984740745262"/>
          <x14:colorHigh theme="5" tint="-0.249977111117893"/>
          <x14:colorLow theme="5" tint="-0.249977111117893"/>
          <x14:sparklines>
            <x14:sparkline>
              <xm:f>עלויות!B10:M10</xm:f>
              <xm:sqref>O10</xm:sqref>
            </x14:sparkline>
          </x14:sparklines>
        </x14:sparklineGroup>
        <x14:sparklineGroup displayEmptyCellsAs="gap" markers="1" last="1" negative="1">
          <x14:colorSeries theme="4" tint="-0.499984740745262"/>
          <x14:colorNegative theme="6" tint="-0.499984740745262"/>
          <x14:colorAxis rgb="FF000000"/>
          <x14:colorMarkers theme="7" tint="-0.249977111117893"/>
          <x14:colorFirst theme="5" tint="-0.249977111117893"/>
          <x14:colorLast theme="7" tint="-0.499984740745262"/>
          <x14:colorHigh theme="5" tint="-0.249977111117893"/>
          <x14:colorLow theme="5" tint="-0.249977111117893"/>
          <x14:sparklines>
            <x14:sparkline>
              <xm:f>עלויות!B5:M5</xm:f>
              <xm:sqref>O5</xm:sqref>
            </x14:sparkline>
            <x14:sparkline>
              <xm:f>עלויות!B6:M6</xm:f>
              <xm:sqref>O6</xm:sqref>
            </x14:sparkline>
            <x14:sparkline>
              <xm:f>עלויות!B7:M7</xm:f>
              <xm:sqref>O7</xm:sqref>
            </x14:sparkline>
            <x14:sparkline>
              <xm:f>עלויות!B8:M8</xm:f>
              <xm:sqref>O8</xm:sqref>
            </x14:sparkline>
            <x14:sparkline>
              <xm:f>עלויות!B9:M9</xm:f>
              <xm:sqref>O9</xm:sqref>
            </x14:sparkline>
          </x14:sparklines>
        </x14:sparklineGroup>
      </x14:sparklineGroup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4" tint="-0.249977111117893"/>
    <pageSetUpPr autoPageBreaks="0" fitToPage="1"/>
  </sheetPr>
  <dimension ref="A1:E9"/>
  <sheetViews>
    <sheetView showGridLines="0" rightToLeft="1" workbookViewId="0">
      <selection activeCell="A3" sqref="A3:E8"/>
    </sheetView>
  </sheetViews>
  <sheetFormatPr defaultColWidth="9.109375" defaultRowHeight="30" customHeight="1" x14ac:dyDescent="0.25"/>
  <cols>
    <col min="1" max="1" width="44.21875" style="4" customWidth="1"/>
    <col min="2" max="2" width="21.6640625" style="4" customWidth="1"/>
    <col min="3" max="3" width="15.5546875" style="4" customWidth="1"/>
    <col min="4" max="4" width="22.6640625" style="4" customWidth="1"/>
    <col min="5" max="5" width="30.5546875" style="4" customWidth="1"/>
    <col min="6" max="16384" width="9.109375" style="4"/>
  </cols>
  <sheetData>
    <row r="1" spans="1:5" ht="35.1" customHeight="1" x14ac:dyDescent="0.45">
      <c r="A1" s="16" t="s">
        <v>40</v>
      </c>
      <c r="B1" s="16"/>
      <c r="C1" s="16"/>
      <c r="D1" s="5" t="s">
        <v>23</v>
      </c>
      <c r="E1" s="5" t="s">
        <v>18</v>
      </c>
    </row>
    <row r="2" spans="1:5" ht="17.100000000000001" customHeight="1" x14ac:dyDescent="0.25">
      <c r="A2" s="13" t="s">
        <v>57</v>
      </c>
      <c r="B2" s="13" t="s">
        <v>21</v>
      </c>
      <c r="C2" s="13" t="s">
        <v>22</v>
      </c>
      <c r="D2" s="13" t="s">
        <v>24</v>
      </c>
      <c r="E2" s="13" t="s">
        <v>25</v>
      </c>
    </row>
    <row r="3" spans="1:5" ht="30" customHeight="1" x14ac:dyDescent="0.25">
      <c r="A3" s="21" t="s">
        <v>58</v>
      </c>
      <c r="B3" s="6"/>
      <c r="C3" s="22">
        <v>12000</v>
      </c>
      <c r="D3" s="6" t="s">
        <v>1</v>
      </c>
      <c r="E3" s="6" t="s">
        <v>26</v>
      </c>
    </row>
    <row r="4" spans="1:5" ht="30" customHeight="1" x14ac:dyDescent="0.25">
      <c r="A4" s="21" t="s">
        <v>59</v>
      </c>
      <c r="B4" s="6"/>
      <c r="C4" s="22">
        <v>24000</v>
      </c>
      <c r="D4" s="6" t="s">
        <v>2</v>
      </c>
      <c r="E4" s="6" t="s">
        <v>41</v>
      </c>
    </row>
    <row r="5" spans="1:5" ht="30" customHeight="1" x14ac:dyDescent="0.25">
      <c r="A5" s="21" t="s">
        <v>60</v>
      </c>
      <c r="B5" s="6"/>
      <c r="C5" s="22">
        <v>4500</v>
      </c>
      <c r="D5" s="6" t="s">
        <v>4</v>
      </c>
      <c r="E5" s="6" t="s">
        <v>42</v>
      </c>
    </row>
    <row r="6" spans="1:5" ht="30" customHeight="1" x14ac:dyDescent="0.25">
      <c r="A6" s="21" t="s">
        <v>61</v>
      </c>
      <c r="B6" s="6"/>
      <c r="C6" s="22">
        <v>1800</v>
      </c>
      <c r="D6" s="6" t="s">
        <v>3</v>
      </c>
      <c r="E6" s="6" t="s">
        <v>43</v>
      </c>
    </row>
    <row r="7" spans="1:5" ht="30" customHeight="1" x14ac:dyDescent="0.25">
      <c r="A7" s="21" t="s">
        <v>63</v>
      </c>
      <c r="B7" s="6"/>
      <c r="C7" s="22">
        <v>2800</v>
      </c>
      <c r="D7" s="6" t="s">
        <v>4</v>
      </c>
      <c r="E7" s="6" t="s">
        <v>62</v>
      </c>
    </row>
    <row r="8" spans="1:5" ht="30" customHeight="1" x14ac:dyDescent="0.25">
      <c r="A8" s="21" t="s">
        <v>64</v>
      </c>
      <c r="B8" s="6"/>
      <c r="C8" s="22">
        <v>9800</v>
      </c>
      <c r="D8" s="6" t="s">
        <v>5</v>
      </c>
      <c r="E8" s="6" t="s">
        <v>44</v>
      </c>
    </row>
    <row r="9" spans="1:5" ht="30" customHeight="1" x14ac:dyDescent="0.25">
      <c r="A9" s="14" t="s">
        <v>27</v>
      </c>
      <c r="B9" s="15"/>
      <c r="C9" s="23">
        <f>SUBTOTAL(109,ExpJan[סכום])</f>
        <v>54900</v>
      </c>
      <c r="D9" s="15"/>
      <c r="E9" s="15"/>
    </row>
  </sheetData>
  <mergeCells count="1">
    <mergeCell ref="A1:C1"/>
  </mergeCells>
  <dataValidations count="11">
    <dataValidation type="list" errorStyle="warning" allowBlank="1" showInputMessage="1" showErrorMessage="1" error="יש לבחור הוצאה מהרשימה הנפתחת כדי לכלול אותה בגליון 'סיכום'" sqref="D3:D8">
      <formula1>קטגוריות_הוצאות</formula1>
    </dataValidation>
    <dataValidation type="custom" errorStyle="warning" allowBlank="1" showInputMessage="1" showErrorMessage="1" errorTitle="אימות סכום" error="הסכום חייב להיות מספר." sqref="C3:C8">
      <formula1>ISNUMBER($C3)</formula1>
    </dataValidation>
    <dataValidation type="custom" errorStyle="warning" allowBlank="1" showInputMessage="1" showErrorMessage="1" error="יש להזין תאריך בחודש ינואר כדי להוסיף הוצאה זו לגליון 'סיכום'" sqref="A3:A8">
      <formula1>MONTH($A3)=1</formula1>
    </dataValidation>
    <dataValidation allowBlank="1" showInputMessage="1" showErrorMessage="1" prompt="ההוצאות המפורטות מתוארות בטבלה בגליון עבודה זה. היפר-קישורים לניווט לגליון העבודה 'סיכום' ולגליון העבודה 'עצות' נמצאים בתאים D1 ו- E1, בהתאמה." sqref="A1:C1"/>
    <dataValidation allowBlank="1" showInputMessage="1" showErrorMessage="1" prompt="היפר-קישור לניווט לגליון העבודה 'סיכום'" sqref="D1"/>
    <dataValidation allowBlank="1" showInputMessage="1" showErrorMessage="1" prompt="היפר-קישור לניווט לגליון העבודה 'עצות'" sqref="E1"/>
    <dataValidation allowBlank="1" showInputMessage="1" showErrorMessage="1" prompt="הזן את תאריך ההוצאה בעמודה זו" sqref="A2"/>
    <dataValidation allowBlank="1" showInputMessage="1" showErrorMessage="1" prompt="הזן את מספר הזמנת הרכש בעמודה זו" sqref="B2"/>
    <dataValidation allowBlank="1" showInputMessage="1" showErrorMessage="1" prompt="הזן את סכום ההוצאה בעמודה זו" sqref="C2"/>
    <dataValidation allowBlank="1" showInputMessage="1" showErrorMessage="1" prompt="רשימת קטגוריות של הוצאות שמאוכלסת באופן אוטומטי מהעמודה 'הוצאות' בטבלה 'סיכום ההוצאות' שבגליון העבודה 'סיכום'. ALT+חץ למטה כדי לנווט ברשימה. ENTER כדי לבחור קטגוריה" sqref="D2"/>
    <dataValidation allowBlank="1" showInputMessage="1" showErrorMessage="1" prompt="הזן את תיאור ההוצאה בעמודה זו" sqref="E2"/>
  </dataValidations>
  <hyperlinks>
    <hyperlink ref="D1" location="סיכום!A1" tooltip="בחר כדי להציג את הסיכום" display="סיכום"/>
    <hyperlink ref="E1" location="עצות!A1" tooltip="בחר כדי לנווט לגליון העבודה 'עצות'" display="עצות"/>
  </hyperlinks>
  <printOptions horizontalCentered="1"/>
  <pageMargins left="0.7" right="0.7" top="0.75" bottom="0.75" header="0.3" footer="0.3"/>
  <pageSetup paperSize="9" fitToHeight="0" orientation="portrait"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4"/>
    <pageSetUpPr autoPageBreaks="0" fitToPage="1"/>
  </sheetPr>
  <dimension ref="A1:E9"/>
  <sheetViews>
    <sheetView showGridLines="0" rightToLeft="1" workbookViewId="0">
      <selection activeCell="A11" sqref="A11"/>
    </sheetView>
  </sheetViews>
  <sheetFormatPr defaultColWidth="9.109375" defaultRowHeight="30" customHeight="1" x14ac:dyDescent="0.25"/>
  <cols>
    <col min="1" max="1" width="46.77734375" style="4" customWidth="1"/>
    <col min="2" max="2" width="21.6640625" style="4" customWidth="1"/>
    <col min="3" max="3" width="15.5546875" style="4" customWidth="1"/>
    <col min="4" max="5" width="30.5546875" style="4" customWidth="1"/>
    <col min="6" max="16384" width="9.109375" style="4"/>
  </cols>
  <sheetData>
    <row r="1" spans="1:5" ht="35.1" customHeight="1" x14ac:dyDescent="0.45">
      <c r="A1" s="16" t="s">
        <v>45</v>
      </c>
      <c r="B1" s="16"/>
      <c r="C1" s="17"/>
      <c r="D1" s="5" t="s">
        <v>23</v>
      </c>
      <c r="E1" s="5" t="s">
        <v>18</v>
      </c>
    </row>
    <row r="2" spans="1:5" ht="17.100000000000001" customHeight="1" x14ac:dyDescent="0.25">
      <c r="A2" s="13" t="s">
        <v>57</v>
      </c>
      <c r="B2" s="13" t="s">
        <v>21</v>
      </c>
      <c r="C2" s="13" t="s">
        <v>22</v>
      </c>
      <c r="D2" s="13" t="s">
        <v>24</v>
      </c>
      <c r="E2" s="13" t="s">
        <v>25</v>
      </c>
    </row>
    <row r="3" spans="1:5" ht="30" customHeight="1" x14ac:dyDescent="0.25">
      <c r="A3" s="21" t="s">
        <v>65</v>
      </c>
      <c r="B3" s="6"/>
      <c r="C3" s="22">
        <v>14500</v>
      </c>
      <c r="D3" s="6" t="s">
        <v>1</v>
      </c>
      <c r="E3" s="6" t="s">
        <v>26</v>
      </c>
    </row>
    <row r="4" spans="1:5" ht="30" customHeight="1" x14ac:dyDescent="0.25">
      <c r="A4" s="21" t="s">
        <v>59</v>
      </c>
      <c r="B4" s="6"/>
      <c r="C4" s="22">
        <v>24000</v>
      </c>
      <c r="D4" s="6" t="s">
        <v>2</v>
      </c>
      <c r="E4" s="6" t="s">
        <v>41</v>
      </c>
    </row>
    <row r="5" spans="1:5" ht="30" customHeight="1" x14ac:dyDescent="0.25">
      <c r="A5" s="21" t="s">
        <v>60</v>
      </c>
      <c r="B5" s="6"/>
      <c r="C5" s="22">
        <v>4500</v>
      </c>
      <c r="D5" s="6" t="s">
        <v>4</v>
      </c>
      <c r="E5" s="6" t="s">
        <v>42</v>
      </c>
    </row>
    <row r="6" spans="1:5" ht="30" customHeight="1" x14ac:dyDescent="0.25">
      <c r="A6" s="21" t="s">
        <v>66</v>
      </c>
      <c r="B6" s="6"/>
      <c r="C6" s="22">
        <v>3200</v>
      </c>
      <c r="D6" s="6" t="s">
        <v>3</v>
      </c>
      <c r="E6" s="6" t="s">
        <v>43</v>
      </c>
    </row>
    <row r="7" spans="1:5" ht="30" customHeight="1" x14ac:dyDescent="0.25">
      <c r="A7" s="21" t="s">
        <v>63</v>
      </c>
      <c r="B7" s="6"/>
      <c r="C7" s="22">
        <v>2800</v>
      </c>
      <c r="D7" s="6" t="s">
        <v>4</v>
      </c>
      <c r="E7" s="6" t="s">
        <v>62</v>
      </c>
    </row>
    <row r="8" spans="1:5" ht="30" customHeight="1" x14ac:dyDescent="0.25">
      <c r="A8" s="21" t="s">
        <v>64</v>
      </c>
      <c r="B8" s="6"/>
      <c r="C8" s="22">
        <v>9800</v>
      </c>
      <c r="D8" s="6" t="s">
        <v>5</v>
      </c>
      <c r="E8" s="6" t="s">
        <v>44</v>
      </c>
    </row>
    <row r="9" spans="1:5" ht="30" customHeight="1" x14ac:dyDescent="0.25">
      <c r="A9" s="25" t="s">
        <v>27</v>
      </c>
      <c r="B9" s="24"/>
      <c r="C9" s="26">
        <f>SUBTOTAL(109,ExpFeb[סכום])</f>
        <v>58800</v>
      </c>
      <c r="D9" s="24"/>
      <c r="E9" s="24"/>
    </row>
  </sheetData>
  <mergeCells count="1">
    <mergeCell ref="A1:C1"/>
  </mergeCells>
  <dataValidations count="11">
    <dataValidation type="list" errorStyle="warning" allowBlank="1" showInputMessage="1" showErrorMessage="1" error="יש לבחור הוצאה מהרשימה הנפתחת כדי לכלול אותה בגליון 'סיכום'" sqref="D3:D8">
      <formula1>קטגוריות_הוצאות</formula1>
    </dataValidation>
    <dataValidation allowBlank="1" showInputMessage="1" showErrorMessage="1" prompt="ההוצאות המפורטות מתוארות בטבלה בגליון עבודה זה. היפר-קישורים לניווט לגליון העבודה 'סיכום' ולגליון העבודה 'עצות' נמצאים בתאים D1 ו- E1, בהתאמה." sqref="A1:C1"/>
    <dataValidation allowBlank="1" showInputMessage="1" showErrorMessage="1" prompt="היפר-קישור לניווט לגליון העבודה 'סיכום'" sqref="D1"/>
    <dataValidation allowBlank="1" showInputMessage="1" showErrorMessage="1" prompt="היפר-קישור לניווט לגליון העבודה 'עצות'" sqref="E1"/>
    <dataValidation allowBlank="1" showInputMessage="1" showErrorMessage="1" prompt="הזן את תאריך ההוצאה בעמודה זו" sqref="A2"/>
    <dataValidation allowBlank="1" showInputMessage="1" showErrorMessage="1" prompt="הזן את מספר הזמנת הרכש בעמודה זו" sqref="B2"/>
    <dataValidation allowBlank="1" showInputMessage="1" showErrorMessage="1" prompt="הזן את סכום ההוצאה בעמודה זו" sqref="C2"/>
    <dataValidation allowBlank="1" showInputMessage="1" showErrorMessage="1" prompt="רשימת קטגוריות של הוצאות שמאוכלסת באופן אוטומטי מהעמודה 'הוצאות' בטבלה 'סיכום ההוצאות' שבגליון העבודה 'סיכום'. ALT+חץ למטה כדי לנווט ברשימה. ENTER כדי לבחור קטגוריה" sqref="D2"/>
    <dataValidation allowBlank="1" showInputMessage="1" showErrorMessage="1" prompt="הזן את תיאור ההוצאה בעמודה זו" sqref="E2"/>
    <dataValidation type="custom" errorStyle="warning" allowBlank="1" showInputMessage="1" showErrorMessage="1" errorTitle="אימות סכום" error="הסכום חייב להיות מספר." sqref="C3:C8">
      <formula1>ISNUMBER($C3)</formula1>
    </dataValidation>
    <dataValidation type="custom" errorStyle="warning" allowBlank="1" showInputMessage="1" showErrorMessage="1" error="יש להזין תאריך בחודש ינואר כדי להוסיף הוצאה זו לגליון 'סיכום'" sqref="A3:A8">
      <formula1>MONTH($A3)=1</formula1>
    </dataValidation>
  </dataValidations>
  <hyperlinks>
    <hyperlink ref="D1" location="סיכום!A1" tooltip="בחר כדי להציג את הסיכום" display="סיכום"/>
    <hyperlink ref="E1" location="עצות!A1" tooltip="בחר כדי לנווט לגליון העבודה 'עצות'" display="עצות"/>
  </hyperlinks>
  <printOptions horizontalCentered="1"/>
  <pageMargins left="0.7" right="0.7" top="0.75" bottom="0.75" header="0.3" footer="0.3"/>
  <pageSetup paperSize="9" fitToHeight="0" orientation="portrait"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4" tint="0.39997558519241921"/>
    <pageSetUpPr autoPageBreaks="0" fitToPage="1"/>
  </sheetPr>
  <dimension ref="A1:E9"/>
  <sheetViews>
    <sheetView showGridLines="0" rightToLeft="1" workbookViewId="0">
      <selection activeCell="C9" sqref="C9"/>
    </sheetView>
  </sheetViews>
  <sheetFormatPr defaultColWidth="9.109375" defaultRowHeight="30" customHeight="1" x14ac:dyDescent="0.25"/>
  <cols>
    <col min="1" max="1" width="43.77734375" style="4" customWidth="1"/>
    <col min="2" max="2" width="21.6640625" style="4" customWidth="1"/>
    <col min="3" max="3" width="15.5546875" style="4" customWidth="1"/>
    <col min="4" max="5" width="30.5546875" style="4" customWidth="1"/>
    <col min="6" max="16384" width="9.109375" style="4"/>
  </cols>
  <sheetData>
    <row r="1" spans="1:5" ht="35.1" customHeight="1" x14ac:dyDescent="0.45">
      <c r="A1" s="16" t="s">
        <v>67</v>
      </c>
      <c r="B1" s="16"/>
      <c r="C1" s="17"/>
      <c r="D1" s="5" t="s">
        <v>23</v>
      </c>
      <c r="E1" s="5" t="s">
        <v>18</v>
      </c>
    </row>
    <row r="2" spans="1:5" ht="17.100000000000001" customHeight="1" x14ac:dyDescent="0.25">
      <c r="A2" s="13" t="s">
        <v>57</v>
      </c>
      <c r="B2" s="13" t="s">
        <v>21</v>
      </c>
      <c r="C2" s="13" t="s">
        <v>22</v>
      </c>
      <c r="D2" s="13" t="s">
        <v>24</v>
      </c>
      <c r="E2" s="13" t="s">
        <v>25</v>
      </c>
    </row>
    <row r="3" spans="1:5" ht="30" customHeight="1" x14ac:dyDescent="0.25">
      <c r="A3" s="21" t="s">
        <v>74</v>
      </c>
      <c r="B3" s="6"/>
      <c r="C3" s="22">
        <v>16000</v>
      </c>
      <c r="D3" s="6" t="s">
        <v>1</v>
      </c>
      <c r="E3" s="6" t="s">
        <v>26</v>
      </c>
    </row>
    <row r="4" spans="1:5" ht="30" customHeight="1" x14ac:dyDescent="0.25">
      <c r="A4" s="21" t="s">
        <v>59</v>
      </c>
      <c r="B4" s="6"/>
      <c r="C4" s="22">
        <v>24000</v>
      </c>
      <c r="D4" s="6" t="s">
        <v>2</v>
      </c>
      <c r="E4" s="6" t="s">
        <v>41</v>
      </c>
    </row>
    <row r="5" spans="1:5" ht="30" customHeight="1" x14ac:dyDescent="0.25">
      <c r="A5" s="21" t="s">
        <v>60</v>
      </c>
      <c r="B5" s="6"/>
      <c r="C5" s="22">
        <v>4500</v>
      </c>
      <c r="D5" s="6" t="s">
        <v>4</v>
      </c>
      <c r="E5" s="6" t="s">
        <v>42</v>
      </c>
    </row>
    <row r="6" spans="1:5" ht="30" customHeight="1" x14ac:dyDescent="0.25">
      <c r="A6" s="21" t="s">
        <v>61</v>
      </c>
      <c r="B6" s="6"/>
      <c r="C6" s="22">
        <v>1800</v>
      </c>
      <c r="D6" s="6" t="s">
        <v>3</v>
      </c>
      <c r="E6" s="6" t="s">
        <v>43</v>
      </c>
    </row>
    <row r="7" spans="1:5" ht="30" customHeight="1" x14ac:dyDescent="0.25">
      <c r="A7" s="21" t="s">
        <v>76</v>
      </c>
      <c r="B7" s="6"/>
      <c r="C7" s="22">
        <v>1800</v>
      </c>
      <c r="D7" s="6" t="s">
        <v>4</v>
      </c>
      <c r="E7" s="6" t="s">
        <v>75</v>
      </c>
    </row>
    <row r="8" spans="1:5" ht="30" customHeight="1" x14ac:dyDescent="0.25">
      <c r="A8" s="21" t="s">
        <v>64</v>
      </c>
      <c r="B8" s="6"/>
      <c r="C8" s="22">
        <v>9800</v>
      </c>
      <c r="D8" s="6" t="s">
        <v>5</v>
      </c>
      <c r="E8" s="6" t="s">
        <v>44</v>
      </c>
    </row>
    <row r="9" spans="1:5" ht="30" customHeight="1" x14ac:dyDescent="0.25">
      <c r="A9" s="25" t="s">
        <v>27</v>
      </c>
      <c r="B9" s="24"/>
      <c r="C9" s="26">
        <f>SUBTOTAL(109,ExpMar[סכום])</f>
        <v>57900</v>
      </c>
      <c r="D9" s="24"/>
      <c r="E9" s="24"/>
    </row>
  </sheetData>
  <mergeCells count="1">
    <mergeCell ref="A1:C1"/>
  </mergeCells>
  <dataValidations count="11">
    <dataValidation type="list" errorStyle="warning" allowBlank="1" showInputMessage="1" showErrorMessage="1" error="יש לבחור הוצאה מהרשימה הנפתחת כדי לכלול אותה בגליון 'סיכום'" sqref="D3:D8">
      <formula1>קטגוריות_הוצאות</formula1>
    </dataValidation>
    <dataValidation allowBlank="1" showInputMessage="1" showErrorMessage="1" prompt="ההוצאות המפורטות מתוארות בטבלה בגליון עבודה זה. היפר-קישורים לניווט לגליון העבודה 'סיכום' ולגליון העבודה 'עצות' נמצאים בתאים D1 ו- E1, בהתאמה." sqref="A1:C1"/>
    <dataValidation allowBlank="1" showInputMessage="1" showErrorMessage="1" prompt="היפר-קישור לניווט לגליון העבודה 'סיכום'" sqref="D1"/>
    <dataValidation allowBlank="1" showInputMessage="1" showErrorMessage="1" prompt="היפר-קישור לניווט לגליון העבודה 'עצות'" sqref="E1"/>
    <dataValidation allowBlank="1" showInputMessage="1" showErrorMessage="1" prompt="הזן את תאריך ההוצאה בעמודה זו" sqref="A2"/>
    <dataValidation allowBlank="1" showInputMessage="1" showErrorMessage="1" prompt="הזן את מספר הזמנת הרכש בעמודה זו" sqref="B2"/>
    <dataValidation allowBlank="1" showInputMessage="1" showErrorMessage="1" prompt="הזן את סכום ההוצאה בעמודה זו" sqref="C2"/>
    <dataValidation allowBlank="1" showInputMessage="1" showErrorMessage="1" prompt="רשימת קטגוריות של הוצאות שמאוכלסת באופן אוטומטי מהעמודה 'הוצאות' בטבלה 'סיכום ההוצאות' שבגליון העבודה 'סיכום'. ALT+חץ למטה כדי לנווט ברשימה. ENTER כדי לבחור קטגוריה" sqref="D2"/>
    <dataValidation allowBlank="1" showInputMessage="1" showErrorMessage="1" prompt="הזן את תיאור ההוצאה בעמודה זו" sqref="E2"/>
    <dataValidation type="custom" errorStyle="warning" allowBlank="1" showInputMessage="1" showErrorMessage="1" errorTitle="אימות סכום" error="הסכום חייב להיות מספר." sqref="C3:C8">
      <formula1>ISNUMBER($C3)</formula1>
    </dataValidation>
    <dataValidation type="custom" errorStyle="warning" allowBlank="1" showInputMessage="1" showErrorMessage="1" error="יש להזין תאריך בחודש ינואר כדי להוסיף הוצאה זו לגליון 'סיכום'" sqref="A3:A8">
      <formula1>MONTH($A3)=1</formula1>
    </dataValidation>
  </dataValidations>
  <hyperlinks>
    <hyperlink ref="D1" location="סיכום!A1" tooltip="בחר כדי להציג את הסיכום" display="סיכום"/>
    <hyperlink ref="E1" location="עצות!A1" tooltip="בחר כדי לנווט לגליון העבודה 'עצות'" display="עצות"/>
  </hyperlinks>
  <printOptions horizontalCentered="1"/>
  <pageMargins left="0.7" right="0.7" top="0.75" bottom="0.75" header="0.3" footer="0.3"/>
  <pageSetup paperSize="9" fitToHeight="0" orientation="portrait"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4" tint="0.59999389629810485"/>
    <pageSetUpPr autoPageBreaks="0" fitToPage="1"/>
  </sheetPr>
  <dimension ref="A1:E9"/>
  <sheetViews>
    <sheetView showGridLines="0" rightToLeft="1" workbookViewId="0">
      <selection activeCell="D10" sqref="D10"/>
    </sheetView>
  </sheetViews>
  <sheetFormatPr defaultColWidth="9.109375" defaultRowHeight="30" customHeight="1" x14ac:dyDescent="0.25"/>
  <cols>
    <col min="1" max="1" width="44.21875" style="4" customWidth="1"/>
    <col min="2" max="2" width="21.6640625" style="4" customWidth="1"/>
    <col min="3" max="3" width="15.5546875" style="4" customWidth="1"/>
    <col min="4" max="5" width="30.5546875" style="4" customWidth="1"/>
    <col min="6" max="16384" width="9.109375" style="4"/>
  </cols>
  <sheetData>
    <row r="1" spans="1:5" ht="35.1" customHeight="1" x14ac:dyDescent="0.45">
      <c r="A1" s="27" t="s">
        <v>47</v>
      </c>
      <c r="B1" s="27"/>
      <c r="C1" s="28"/>
      <c r="D1" s="5" t="s">
        <v>23</v>
      </c>
      <c r="E1" s="5" t="s">
        <v>18</v>
      </c>
    </row>
    <row r="2" spans="1:5" ht="17.100000000000001" customHeight="1" x14ac:dyDescent="0.25">
      <c r="A2" s="13" t="s">
        <v>57</v>
      </c>
      <c r="B2" s="13" t="s">
        <v>21</v>
      </c>
      <c r="C2" s="13" t="s">
        <v>22</v>
      </c>
      <c r="D2" s="13" t="s">
        <v>24</v>
      </c>
      <c r="E2" s="13" t="s">
        <v>25</v>
      </c>
    </row>
    <row r="3" spans="1:5" ht="30" customHeight="1" x14ac:dyDescent="0.25">
      <c r="A3" s="21" t="s">
        <v>77</v>
      </c>
      <c r="B3" s="6"/>
      <c r="C3" s="22">
        <v>48900</v>
      </c>
      <c r="D3" s="6" t="s">
        <v>1</v>
      </c>
      <c r="E3" s="6" t="s">
        <v>26</v>
      </c>
    </row>
    <row r="4" spans="1:5" ht="30" customHeight="1" x14ac:dyDescent="0.25">
      <c r="A4" s="21" t="s">
        <v>59</v>
      </c>
      <c r="B4" s="6"/>
      <c r="C4" s="22">
        <v>24000</v>
      </c>
      <c r="D4" s="6" t="s">
        <v>2</v>
      </c>
      <c r="E4" s="6" t="s">
        <v>41</v>
      </c>
    </row>
    <row r="5" spans="1:5" ht="30" customHeight="1" x14ac:dyDescent="0.25">
      <c r="A5" s="21" t="s">
        <v>60</v>
      </c>
      <c r="B5" s="6"/>
      <c r="C5" s="22">
        <v>4500</v>
      </c>
      <c r="D5" s="6" t="s">
        <v>4</v>
      </c>
      <c r="E5" s="6" t="s">
        <v>42</v>
      </c>
    </row>
    <row r="6" spans="1:5" ht="30" customHeight="1" x14ac:dyDescent="0.25">
      <c r="A6" s="21" t="s">
        <v>78</v>
      </c>
      <c r="B6" s="6"/>
      <c r="C6" s="22">
        <v>1800</v>
      </c>
      <c r="D6" s="6" t="s">
        <v>3</v>
      </c>
      <c r="E6" s="6" t="s">
        <v>43</v>
      </c>
    </row>
    <row r="7" spans="1:5" ht="30" customHeight="1" x14ac:dyDescent="0.25">
      <c r="A7" s="21" t="s">
        <v>79</v>
      </c>
      <c r="B7" s="6"/>
      <c r="C7" s="22">
        <v>5860</v>
      </c>
      <c r="D7" s="6" t="s">
        <v>4</v>
      </c>
      <c r="E7" s="6" t="s">
        <v>62</v>
      </c>
    </row>
    <row r="8" spans="1:5" ht="30" customHeight="1" x14ac:dyDescent="0.25">
      <c r="A8" s="21" t="s">
        <v>64</v>
      </c>
      <c r="B8" s="6"/>
      <c r="C8" s="22">
        <v>9800</v>
      </c>
      <c r="D8" s="6" t="s">
        <v>5</v>
      </c>
      <c r="E8" s="6" t="s">
        <v>44</v>
      </c>
    </row>
    <row r="9" spans="1:5" ht="30" customHeight="1" x14ac:dyDescent="0.25">
      <c r="A9" s="25" t="s">
        <v>27</v>
      </c>
      <c r="B9" s="24"/>
      <c r="C9" s="26">
        <f>SUBTOTAL(109,ExpApr[סכום])</f>
        <v>94860</v>
      </c>
      <c r="D9" s="24"/>
      <c r="E9" s="24"/>
    </row>
  </sheetData>
  <mergeCells count="1">
    <mergeCell ref="A1:C1"/>
  </mergeCells>
  <dataValidations count="11">
    <dataValidation type="list" errorStyle="warning" allowBlank="1" showInputMessage="1" showErrorMessage="1" error="יש לבחור הוצאה מהרשימה הנפתחת כדי לכלול אותה בגליון 'סיכום'" sqref="D3:D8">
      <formula1>קטגוריות_הוצאות</formula1>
    </dataValidation>
    <dataValidation allowBlank="1" showInputMessage="1" showErrorMessage="1" prompt="ההוצאות המפורטות מתוארות בטבלה בגליון עבודה זה. היפר-קישורים לניווט לגליון העבודה 'סיכום' ולגליון העבודה 'עצות' נמצאים בתאים D1 ו- E1, בהתאמה." sqref="A1:C1"/>
    <dataValidation allowBlank="1" showInputMessage="1" showErrorMessage="1" prompt="היפר-קישור לניווט לגליון העבודה 'סיכום'" sqref="D1"/>
    <dataValidation allowBlank="1" showInputMessage="1" showErrorMessage="1" prompt="היפר-קישור לניווט לגליון העבודה 'עצות'" sqref="E1"/>
    <dataValidation allowBlank="1" showInputMessage="1" showErrorMessage="1" prompt="הזן את תאריך ההוצאה בעמודה זו" sqref="A2"/>
    <dataValidation allowBlank="1" showInputMessage="1" showErrorMessage="1" prompt="הזן את מספר הזמנת הרכש בעמודה זו" sqref="B2"/>
    <dataValidation allowBlank="1" showInputMessage="1" showErrorMessage="1" prompt="הזן את סכום ההוצאה בעמודה זו" sqref="C2"/>
    <dataValidation allowBlank="1" showInputMessage="1" showErrorMessage="1" prompt="רשימת קטגוריות של הוצאות שמאוכלסת באופן אוטומטי מהעמודה 'הוצאות' בטבלה 'סיכום ההוצאות' שבגליון העבודה 'סיכום'. ALT+חץ למטה כדי לנווט ברשימה. ENTER כדי לבחור קטגוריה" sqref="D2"/>
    <dataValidation allowBlank="1" showInputMessage="1" showErrorMessage="1" prompt="הזן את תיאור ההוצאה בעמודה זו" sqref="E2"/>
    <dataValidation type="custom" errorStyle="warning" allowBlank="1" showInputMessage="1" showErrorMessage="1" errorTitle="אימות סכום" error="הסכום חייב להיות מספר." sqref="C3:C8">
      <formula1>ISNUMBER($C3)</formula1>
    </dataValidation>
    <dataValidation type="custom" errorStyle="warning" allowBlank="1" showInputMessage="1" showErrorMessage="1" error="יש להזין תאריך בחודש ינואר כדי להוסיף הוצאה זו לגליון 'סיכום'" sqref="A3:A8">
      <formula1>MONTH($A3)=1</formula1>
    </dataValidation>
  </dataValidations>
  <hyperlinks>
    <hyperlink ref="E1" location="עצות!A1" tooltip="בחר כדי לנווט לגליון העבודה 'עצות'" display="עצות"/>
    <hyperlink ref="D1" location="סיכום!A1" tooltip="בחר כדי להציג את הסיכום" display="סיכום"/>
  </hyperlinks>
  <printOptions horizontalCentered="1"/>
  <pageMargins left="0.7" right="0.7" top="0.75" bottom="0.75" header="0.3" footer="0.3"/>
  <pageSetup paperSize="9" fitToHeight="0" orientation="portrait"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4" tint="0.79998168889431442"/>
    <pageSetUpPr autoPageBreaks="0" fitToPage="1"/>
  </sheetPr>
  <dimension ref="A1:E9"/>
  <sheetViews>
    <sheetView showGridLines="0" rightToLeft="1" workbookViewId="0">
      <selection activeCell="D11" sqref="D11"/>
    </sheetView>
  </sheetViews>
  <sheetFormatPr defaultColWidth="9.109375" defaultRowHeight="30" customHeight="1" x14ac:dyDescent="0.25"/>
  <cols>
    <col min="1" max="1" width="43.88671875" style="4" customWidth="1"/>
    <col min="2" max="2" width="21.6640625" style="4" customWidth="1"/>
    <col min="3" max="3" width="15.5546875" style="4" customWidth="1"/>
    <col min="4" max="5" width="30.5546875" style="4" customWidth="1"/>
    <col min="6" max="16384" width="9.109375" style="4"/>
  </cols>
  <sheetData>
    <row r="1" spans="1:5" ht="35.1" customHeight="1" x14ac:dyDescent="0.45">
      <c r="A1" s="16" t="s">
        <v>68</v>
      </c>
      <c r="B1" s="16"/>
      <c r="C1" s="17"/>
      <c r="D1" s="5" t="s">
        <v>23</v>
      </c>
      <c r="E1" s="5" t="s">
        <v>18</v>
      </c>
    </row>
    <row r="2" spans="1:5" ht="17.100000000000001" customHeight="1" x14ac:dyDescent="0.25">
      <c r="A2" s="13" t="s">
        <v>57</v>
      </c>
      <c r="B2" s="13" t="s">
        <v>21</v>
      </c>
      <c r="C2" s="13" t="s">
        <v>22</v>
      </c>
      <c r="D2" s="13" t="s">
        <v>24</v>
      </c>
      <c r="E2" s="13" t="s">
        <v>25</v>
      </c>
    </row>
    <row r="3" spans="1:5" ht="30" customHeight="1" x14ac:dyDescent="0.25">
      <c r="A3" s="21" t="s">
        <v>80</v>
      </c>
      <c r="B3" s="6"/>
      <c r="C3" s="22">
        <v>8500</v>
      </c>
      <c r="D3" s="6" t="s">
        <v>1</v>
      </c>
      <c r="E3" s="6" t="s">
        <v>26</v>
      </c>
    </row>
    <row r="4" spans="1:5" ht="30" customHeight="1" x14ac:dyDescent="0.25">
      <c r="A4" s="21" t="s">
        <v>59</v>
      </c>
      <c r="B4" s="6"/>
      <c r="C4" s="22">
        <v>24000</v>
      </c>
      <c r="D4" s="6" t="s">
        <v>2</v>
      </c>
      <c r="E4" s="6" t="s">
        <v>41</v>
      </c>
    </row>
    <row r="5" spans="1:5" ht="30" customHeight="1" x14ac:dyDescent="0.25">
      <c r="A5" s="21" t="s">
        <v>60</v>
      </c>
      <c r="B5" s="6"/>
      <c r="C5" s="22">
        <v>4500</v>
      </c>
      <c r="D5" s="6" t="s">
        <v>4</v>
      </c>
      <c r="E5" s="6" t="s">
        <v>42</v>
      </c>
    </row>
    <row r="6" spans="1:5" ht="30" customHeight="1" x14ac:dyDescent="0.25">
      <c r="A6" s="21" t="s">
        <v>61</v>
      </c>
      <c r="B6" s="6"/>
      <c r="C6" s="22">
        <v>1800</v>
      </c>
      <c r="D6" s="6" t="s">
        <v>3</v>
      </c>
      <c r="E6" s="6" t="s">
        <v>43</v>
      </c>
    </row>
    <row r="7" spans="1:5" ht="30" customHeight="1" x14ac:dyDescent="0.25">
      <c r="A7" s="21" t="s">
        <v>82</v>
      </c>
      <c r="B7" s="6"/>
      <c r="C7" s="22">
        <v>2800</v>
      </c>
      <c r="D7" s="6" t="s">
        <v>4</v>
      </c>
      <c r="E7" s="6" t="s">
        <v>81</v>
      </c>
    </row>
    <row r="8" spans="1:5" ht="30" customHeight="1" x14ac:dyDescent="0.25">
      <c r="A8" s="21" t="s">
        <v>64</v>
      </c>
      <c r="B8" s="6"/>
      <c r="C8" s="22">
        <v>9800</v>
      </c>
      <c r="D8" s="6" t="s">
        <v>5</v>
      </c>
      <c r="E8" s="6" t="s">
        <v>44</v>
      </c>
    </row>
    <row r="9" spans="1:5" ht="30" customHeight="1" x14ac:dyDescent="0.25">
      <c r="A9" s="25" t="s">
        <v>27</v>
      </c>
      <c r="B9" s="24"/>
      <c r="C9" s="26">
        <f>SUBTOTAL(109,ExpMay[סכום])</f>
        <v>51400</v>
      </c>
      <c r="D9" s="24"/>
      <c r="E9" s="24"/>
    </row>
  </sheetData>
  <mergeCells count="1">
    <mergeCell ref="A1:C1"/>
  </mergeCells>
  <dataValidations count="11">
    <dataValidation type="custom" errorStyle="warning" allowBlank="1" showInputMessage="1" showErrorMessage="1" errorTitle="אימות סכום" error="הסכום חייב להיות מספר." sqref="C3:C8">
      <formula1>ISNUMBER($C3)</formula1>
    </dataValidation>
    <dataValidation type="list" errorStyle="warning" allowBlank="1" showInputMessage="1" showErrorMessage="1" error="יש לבחור הוצאה מהרשימה הנפתחת כדי לכלול אותה בגליון 'סיכום'" sqref="D3:D8">
      <formula1>קטגוריות_הוצאות</formula1>
    </dataValidation>
    <dataValidation allowBlank="1" showInputMessage="1" showErrorMessage="1" prompt="ההוצאות המפורטות מתוארות בטבלה בגליון עבודה זה. היפר-קישורים לניווט לגליון העבודה 'סיכום' ולגליון העבודה 'עצות' נמצאים בתאים D1 ו- E1, בהתאמה." sqref="A1:C1"/>
    <dataValidation allowBlank="1" showInputMessage="1" showErrorMessage="1" prompt="היפר-קישור לניווט לגליון העבודה 'סיכום'" sqref="D1"/>
    <dataValidation allowBlank="1" showInputMessage="1" showErrorMessage="1" prompt="היפר-קישור לניווט לגליון העבודה 'עצות'" sqref="E1"/>
    <dataValidation allowBlank="1" showInputMessage="1" showErrorMessage="1" prompt="הזן את תאריך ההוצאה בעמודה זו" sqref="A2"/>
    <dataValidation allowBlank="1" showInputMessage="1" showErrorMessage="1" prompt="הזן את מספר הזמנת הרכש בעמודה זו" sqref="B2"/>
    <dataValidation allowBlank="1" showInputMessage="1" showErrorMessage="1" prompt="הזן את סכום ההוצאה בעמודה זו" sqref="C2"/>
    <dataValidation allowBlank="1" showInputMessage="1" showErrorMessage="1" prompt="רשימת קטגוריות של הוצאות שמאוכלסת באופן אוטומטי מהעמודה 'הוצאות' בטבלה 'סיכום ההוצאות' שבגליון העבודה 'סיכום'. ALT+חץ למטה כדי לנווט ברשימה. ENTER כדי לבחור קטגוריה" sqref="D2"/>
    <dataValidation allowBlank="1" showInputMessage="1" showErrorMessage="1" prompt="הזן את תיאור ההוצאה בעמודה זו" sqref="E2"/>
    <dataValidation type="custom" errorStyle="warning" allowBlank="1" showInputMessage="1" showErrorMessage="1" error="יש להזין תאריך בחודש ינואר כדי להוסיף הוצאה זו לגליון 'סיכום'" sqref="A3:A8">
      <formula1>MONTH($A3)=1</formula1>
    </dataValidation>
  </dataValidations>
  <hyperlinks>
    <hyperlink ref="D1" location="סיכום!A1" tooltip="בחר כדי להציג את הסיכום" display="סיכום"/>
    <hyperlink ref="E1" location="עצות!A1" tooltip="בחר כדי לנווט לגליון העבודה 'עצות'" display="עצות"/>
  </hyperlinks>
  <printOptions horizontalCentered="1"/>
  <pageMargins left="0.7" right="0.7" top="0.75" bottom="0.75" header="0.3" footer="0.3"/>
  <pageSetup paperSize="9" fitToHeight="0" orientation="portrait"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5" tint="-0.499984740745262"/>
    <pageSetUpPr autoPageBreaks="0" fitToPage="1"/>
  </sheetPr>
  <dimension ref="A1:E9"/>
  <sheetViews>
    <sheetView showGridLines="0" rightToLeft="1" workbookViewId="0">
      <selection activeCell="A7" sqref="A7"/>
    </sheetView>
  </sheetViews>
  <sheetFormatPr defaultColWidth="9.109375" defaultRowHeight="30" customHeight="1" x14ac:dyDescent="0.25"/>
  <cols>
    <col min="1" max="1" width="44.88671875" style="4" customWidth="1"/>
    <col min="2" max="2" width="21.6640625" style="4" customWidth="1"/>
    <col min="3" max="3" width="15.5546875" style="4" customWidth="1"/>
    <col min="4" max="5" width="30.5546875" style="4" customWidth="1"/>
    <col min="6" max="16384" width="9.109375" style="4"/>
  </cols>
  <sheetData>
    <row r="1" spans="1:5" ht="35.1" customHeight="1" x14ac:dyDescent="0.45">
      <c r="A1" s="16" t="s">
        <v>69</v>
      </c>
      <c r="B1" s="16"/>
      <c r="C1" s="17"/>
      <c r="D1" s="5" t="s">
        <v>23</v>
      </c>
      <c r="E1" s="5" t="s">
        <v>18</v>
      </c>
    </row>
    <row r="2" spans="1:5" ht="17.100000000000001" customHeight="1" x14ac:dyDescent="0.25">
      <c r="A2" s="1" t="s">
        <v>20</v>
      </c>
      <c r="B2" s="1" t="s">
        <v>21</v>
      </c>
      <c r="C2" s="1" t="s">
        <v>22</v>
      </c>
      <c r="D2" s="1" t="s">
        <v>24</v>
      </c>
      <c r="E2" s="1" t="s">
        <v>25</v>
      </c>
    </row>
    <row r="3" spans="1:5" ht="30" customHeight="1" x14ac:dyDescent="0.25">
      <c r="A3" s="21" t="s">
        <v>83</v>
      </c>
      <c r="B3" s="6"/>
      <c r="C3" s="22">
        <v>24000</v>
      </c>
      <c r="D3" s="6" t="s">
        <v>1</v>
      </c>
      <c r="E3" s="6" t="s">
        <v>26</v>
      </c>
    </row>
    <row r="4" spans="1:5" ht="30" customHeight="1" x14ac:dyDescent="0.25">
      <c r="A4" s="21" t="s">
        <v>59</v>
      </c>
      <c r="B4" s="6"/>
      <c r="C4" s="22">
        <v>24000</v>
      </c>
      <c r="D4" s="6" t="s">
        <v>2</v>
      </c>
      <c r="E4" s="6" t="s">
        <v>41</v>
      </c>
    </row>
    <row r="5" spans="1:5" ht="30" customHeight="1" x14ac:dyDescent="0.25">
      <c r="A5" s="21" t="s">
        <v>60</v>
      </c>
      <c r="B5" s="6"/>
      <c r="C5" s="22">
        <v>4500</v>
      </c>
      <c r="D5" s="6" t="s">
        <v>4</v>
      </c>
      <c r="E5" s="6" t="s">
        <v>42</v>
      </c>
    </row>
    <row r="6" spans="1:5" ht="30" customHeight="1" x14ac:dyDescent="0.25">
      <c r="A6" s="21" t="s">
        <v>61</v>
      </c>
      <c r="B6" s="6"/>
      <c r="C6" s="22">
        <v>2400</v>
      </c>
      <c r="D6" s="6" t="s">
        <v>3</v>
      </c>
      <c r="E6" s="6" t="s">
        <v>43</v>
      </c>
    </row>
    <row r="7" spans="1:5" ht="30" customHeight="1" x14ac:dyDescent="0.25">
      <c r="A7" s="21" t="s">
        <v>63</v>
      </c>
      <c r="B7" s="6"/>
      <c r="C7" s="22">
        <v>2800</v>
      </c>
      <c r="D7" s="6" t="s">
        <v>4</v>
      </c>
      <c r="E7" s="6" t="s">
        <v>84</v>
      </c>
    </row>
    <row r="8" spans="1:5" ht="30" customHeight="1" x14ac:dyDescent="0.25">
      <c r="A8" s="21" t="s">
        <v>64</v>
      </c>
      <c r="B8" s="6"/>
      <c r="C8" s="22">
        <v>9800</v>
      </c>
      <c r="D8" s="6" t="s">
        <v>5</v>
      </c>
      <c r="E8" s="6" t="s">
        <v>44</v>
      </c>
    </row>
    <row r="9" spans="1:5" ht="30" customHeight="1" x14ac:dyDescent="0.25">
      <c r="A9" s="25" t="s">
        <v>27</v>
      </c>
      <c r="B9" s="24"/>
      <c r="C9" s="26">
        <f>SUBTOTAL(109,ExpJan[סכום])</f>
        <v>54900</v>
      </c>
      <c r="D9" s="24"/>
      <c r="E9" s="24"/>
    </row>
  </sheetData>
  <mergeCells count="1">
    <mergeCell ref="A1:C1"/>
  </mergeCells>
  <dataValidations count="11">
    <dataValidation type="custom" errorStyle="warning" allowBlank="1" showInputMessage="1" showErrorMessage="1" errorTitle="אימות סכום" error="הסכום חייב להיות מספר." sqref="C3:C8">
      <formula1>ISNUMBER($C3)</formula1>
    </dataValidation>
    <dataValidation type="list" errorStyle="warning" allowBlank="1" showInputMessage="1" showErrorMessage="1" error="יש לבחור הוצאה מהרשימה הנפתחת כדי לכלול אותה בגליון 'סיכום'" sqref="D3:D8">
      <formula1>קטגוריות_הוצאות</formula1>
    </dataValidation>
    <dataValidation allowBlank="1" showInputMessage="1" showErrorMessage="1" prompt="ההוצאות המפורטות מתוארות בטבלה בגליון עבודה זה. היפר-קישורים לניווט לגליון העבודה 'סיכום' ולגליון העבודה 'עצות' נמצאים בתאים D1 ו- E1, בהתאמה." sqref="A1:C1"/>
    <dataValidation allowBlank="1" showInputMessage="1" showErrorMessage="1" prompt="היפר-קישור לניווט לגליון העבודה 'סיכום'" sqref="D1"/>
    <dataValidation allowBlank="1" showInputMessage="1" showErrorMessage="1" prompt="היפר-קישור לניווט לגליון העבודה 'עצות'" sqref="E1"/>
    <dataValidation allowBlank="1" showInputMessage="1" showErrorMessage="1" prompt="הזן את תאריך ההוצאה בעמודה זו" sqref="A2"/>
    <dataValidation allowBlank="1" showInputMessage="1" showErrorMessage="1" prompt="הזן את מספר הזמנת הרכש בעמודה זו" sqref="B2"/>
    <dataValidation allowBlank="1" showInputMessage="1" showErrorMessage="1" prompt="הזן את סכום ההוצאה בעמודה זו" sqref="C2"/>
    <dataValidation allowBlank="1" showInputMessage="1" showErrorMessage="1" prompt="רשימת קטגוריות של הוצאות שמאוכלסת באופן אוטומטי מהעמודה 'הוצאות' בטבלה 'סיכום ההוצאות' שבגליון העבודה 'סיכום'. ALT+חץ למטה כדי לנווט ברשימה. ENTER כדי לבחור קטגוריה" sqref="D2"/>
    <dataValidation allowBlank="1" showInputMessage="1" showErrorMessage="1" prompt="הזן את תיאור ההוצאה בעמודה זו" sqref="E2"/>
    <dataValidation type="custom" errorStyle="warning" allowBlank="1" showInputMessage="1" showErrorMessage="1" error="יש להזין תאריך בחודש ינואר כדי להוסיף הוצאה זו לגליון 'סיכום'" sqref="A3:A8">
      <formula1>MONTH($A3)=1</formula1>
    </dataValidation>
  </dataValidations>
  <hyperlinks>
    <hyperlink ref="D1" location="סיכום!A1" tooltip="בחר כדי להציג את הסיכום" display="סיכום"/>
    <hyperlink ref="E1" location="עצות!A1" tooltip="בחר כדי לנווט לגליון העבודה 'עצות'" display="עצות"/>
  </hyperlinks>
  <printOptions horizontalCentered="1"/>
  <pageMargins left="0.7" right="0.7" top="0.75" bottom="0.75" header="0.3" footer="0.3"/>
  <pageSetup paperSize="9" fitToHeight="0" orientation="portrait"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5" tint="-0.249977111117893"/>
    <pageSetUpPr autoPageBreaks="0" fitToPage="1"/>
  </sheetPr>
  <dimension ref="A1:E9"/>
  <sheetViews>
    <sheetView showGridLines="0" rightToLeft="1" zoomScaleNormal="100" workbookViewId="0">
      <selection activeCell="B7" sqref="B7"/>
    </sheetView>
  </sheetViews>
  <sheetFormatPr defaultColWidth="9.109375" defaultRowHeight="30" customHeight="1" x14ac:dyDescent="0.25"/>
  <cols>
    <col min="1" max="1" width="45.5546875" style="4" customWidth="1"/>
    <col min="2" max="2" width="21.6640625" style="4" customWidth="1"/>
    <col min="3" max="3" width="15.5546875" style="4" customWidth="1"/>
    <col min="4" max="5" width="30.5546875" style="4" customWidth="1"/>
    <col min="6" max="16384" width="9.109375" style="4"/>
  </cols>
  <sheetData>
    <row r="1" spans="1:5" ht="35.1" customHeight="1" x14ac:dyDescent="0.45">
      <c r="A1" s="16" t="s">
        <v>70</v>
      </c>
      <c r="B1" s="16"/>
      <c r="C1" s="17"/>
      <c r="D1" s="5" t="s">
        <v>23</v>
      </c>
      <c r="E1" s="5" t="s">
        <v>18</v>
      </c>
    </row>
    <row r="2" spans="1:5" ht="17.100000000000001" customHeight="1" x14ac:dyDescent="0.25">
      <c r="A2" s="13" t="s">
        <v>20</v>
      </c>
      <c r="B2" s="13" t="s">
        <v>21</v>
      </c>
      <c r="C2" s="13" t="s">
        <v>22</v>
      </c>
      <c r="D2" s="13" t="s">
        <v>24</v>
      </c>
      <c r="E2" s="13" t="s">
        <v>25</v>
      </c>
    </row>
    <row r="3" spans="1:5" ht="30" customHeight="1" x14ac:dyDescent="0.25">
      <c r="A3" s="21" t="s">
        <v>85</v>
      </c>
      <c r="B3" s="6"/>
      <c r="C3" s="22">
        <v>26000</v>
      </c>
      <c r="D3" s="6" t="s">
        <v>1</v>
      </c>
      <c r="E3" s="6" t="s">
        <v>26</v>
      </c>
    </row>
    <row r="4" spans="1:5" ht="30" customHeight="1" x14ac:dyDescent="0.25">
      <c r="A4" s="21" t="s">
        <v>59</v>
      </c>
      <c r="B4" s="6"/>
      <c r="C4" s="22">
        <v>24000</v>
      </c>
      <c r="D4" s="6" t="s">
        <v>2</v>
      </c>
      <c r="E4" s="6" t="s">
        <v>41</v>
      </c>
    </row>
    <row r="5" spans="1:5" ht="30" customHeight="1" x14ac:dyDescent="0.25">
      <c r="A5" s="21" t="s">
        <v>60</v>
      </c>
      <c r="B5" s="6"/>
      <c r="C5" s="22">
        <v>4500</v>
      </c>
      <c r="D5" s="6" t="s">
        <v>4</v>
      </c>
      <c r="E5" s="6" t="s">
        <v>42</v>
      </c>
    </row>
    <row r="6" spans="1:5" ht="30" customHeight="1" x14ac:dyDescent="0.25">
      <c r="A6" s="21" t="s">
        <v>61</v>
      </c>
      <c r="B6" s="6"/>
      <c r="C6" s="22">
        <v>1800</v>
      </c>
      <c r="D6" s="6" t="s">
        <v>3</v>
      </c>
      <c r="E6" s="6" t="s">
        <v>43</v>
      </c>
    </row>
    <row r="7" spans="1:5" ht="30" customHeight="1" x14ac:dyDescent="0.25">
      <c r="A7" s="21" t="s">
        <v>87</v>
      </c>
      <c r="B7" s="6"/>
      <c r="C7" s="22">
        <v>2800</v>
      </c>
      <c r="D7" s="6" t="s">
        <v>4</v>
      </c>
      <c r="E7" s="6" t="s">
        <v>86</v>
      </c>
    </row>
    <row r="8" spans="1:5" ht="30" customHeight="1" x14ac:dyDescent="0.25">
      <c r="A8" s="21" t="s">
        <v>64</v>
      </c>
      <c r="B8" s="6"/>
      <c r="C8" s="22">
        <v>9800</v>
      </c>
      <c r="D8" s="6" t="s">
        <v>5</v>
      </c>
      <c r="E8" s="6" t="s">
        <v>44</v>
      </c>
    </row>
    <row r="9" spans="1:5" ht="30" customHeight="1" x14ac:dyDescent="0.25">
      <c r="A9" s="25" t="s">
        <v>27</v>
      </c>
      <c r="B9" s="24"/>
      <c r="C9" s="26">
        <f>SUBTOTAL(109,ExpJan[סכום])</f>
        <v>54900</v>
      </c>
      <c r="D9" s="24"/>
      <c r="E9" s="24"/>
    </row>
  </sheetData>
  <mergeCells count="1">
    <mergeCell ref="A1:C1"/>
  </mergeCells>
  <dataValidations count="11">
    <dataValidation type="list" errorStyle="warning" allowBlank="1" showInputMessage="1" showErrorMessage="1" error="יש לבחור הוצאה מהרשימה הנפתחת כדי לכלול אותה בגליון 'סיכום'" sqref="D3:D8">
      <formula1>קטגוריות_הוצאות</formula1>
    </dataValidation>
    <dataValidation allowBlank="1" showInputMessage="1" showErrorMessage="1" prompt="ההוצאות המפורטות מתוארות בטבלה בגליון עבודה זה. היפר-קישורים לניווט לגליון העבודה 'סיכום' ולגליון העבודה 'עצות' נמצאים בתאים D1 ו- E1, בהתאמה." sqref="A1:C1"/>
    <dataValidation allowBlank="1" showInputMessage="1" showErrorMessage="1" prompt="היפר-קישור לניווט לגליון העבודה 'סיכום'" sqref="D1"/>
    <dataValidation allowBlank="1" showInputMessage="1" showErrorMessage="1" prompt="היפר-קישור לניווט לגליון העבודה 'עצות'" sqref="E1"/>
    <dataValidation allowBlank="1" showInputMessage="1" showErrorMessage="1" prompt="הזן את תאריך ההוצאה בעמודה זו" sqref="A2"/>
    <dataValidation allowBlank="1" showInputMessage="1" showErrorMessage="1" prompt="הזן את מספר הזמנת הרכש בעמודה זו" sqref="B2"/>
    <dataValidation allowBlank="1" showInputMessage="1" showErrorMessage="1" prompt="הזן את סכום ההוצאה בעמודה זו" sqref="C2"/>
    <dataValidation allowBlank="1" showInputMessage="1" showErrorMessage="1" prompt="רשימת קטגוריות של הוצאות שמאוכלסת באופן אוטומטי מהעמודה 'הוצאות' בטבלה 'סיכום ההוצאות' שבגליון העבודה 'סיכום'. ALT+חץ למטה כדי לנווט ברשימה. ENTER כדי לבחור קטגוריה" sqref="D2"/>
    <dataValidation allowBlank="1" showInputMessage="1" showErrorMessage="1" prompt="הזן את תיאור ההוצאה בעמודה זו" sqref="E2"/>
    <dataValidation type="custom" errorStyle="warning" allowBlank="1" showInputMessage="1" showErrorMessage="1" errorTitle="אימות סכום" error="הסכום חייב להיות מספר." sqref="C3:C8">
      <formula1>ISNUMBER($C3)</formula1>
    </dataValidation>
    <dataValidation type="custom" errorStyle="warning" allowBlank="1" showInputMessage="1" showErrorMessage="1" error="יש להזין תאריך בחודש ינואר כדי להוסיף הוצאה זו לגליון 'סיכום'" sqref="A3:A8">
      <formula1>MONTH($A3)=1</formula1>
    </dataValidation>
  </dataValidations>
  <hyperlinks>
    <hyperlink ref="D1" location="סיכום!A1" tooltip="בחר כדי להציג את הסיכום" display="סיכום"/>
    <hyperlink ref="E1" location="עצות!A1" tooltip="בחר כדי לנווט לגליון העבודה 'עצות'" display="עצות"/>
  </hyperlinks>
  <printOptions horizontalCentered="1"/>
  <pageMargins left="0.7" right="0.7" top="0.75" bottom="0.75" header="0.3" footer="0.3"/>
  <pageSetup paperSize="9" fitToHeight="0"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14</vt:i4>
      </vt:variant>
      <vt:variant>
        <vt:lpstr>טווחים בעלי שם</vt:lpstr>
      </vt:variant>
      <vt:variant>
        <vt:i4>27</vt:i4>
      </vt:variant>
    </vt:vector>
  </HeadingPairs>
  <TitlesOfParts>
    <vt:vector size="41" baseType="lpstr">
      <vt:lpstr>רובוטיקס </vt:lpstr>
      <vt:lpstr>עלויות</vt:lpstr>
      <vt:lpstr>רחפנים </vt:lpstr>
      <vt:lpstr>תלת מימד</vt:lpstr>
      <vt:lpstr>חוקרים צעירים</vt:lpstr>
      <vt:lpstr>CNC</vt:lpstr>
      <vt:lpstr>טימיו - גני ילדים </vt:lpstr>
      <vt:lpstr>בית חכם</vt:lpstr>
      <vt:lpstr>תאי דלק</vt:lpstr>
      <vt:lpstr>מיקרוביט</vt:lpstr>
      <vt:lpstr>מייקרים</vt:lpstr>
      <vt:lpstr>קפוארה</vt:lpstr>
      <vt:lpstr>ספורט טכנולוגי</vt:lpstr>
      <vt:lpstr>תחרויות רובוטיקה</vt:lpstr>
      <vt:lpstr>ColumnTitle10</vt:lpstr>
      <vt:lpstr>ColumnTitle11</vt:lpstr>
      <vt:lpstr>ColumnTitle12</vt:lpstr>
      <vt:lpstr>ColumnTitle13</vt:lpstr>
      <vt:lpstr>ColumnTitle14</vt:lpstr>
      <vt:lpstr>ColumnTitle2</vt:lpstr>
      <vt:lpstr>ColumnTitle3</vt:lpstr>
      <vt:lpstr>ColumnTitle4</vt:lpstr>
      <vt:lpstr>ColumnTitle5</vt:lpstr>
      <vt:lpstr>ColumnTitle6</vt:lpstr>
      <vt:lpstr>ColumnTitle7</vt:lpstr>
      <vt:lpstr>ColumnTitle8</vt:lpstr>
      <vt:lpstr>ColumnTitle9</vt:lpstr>
      <vt:lpstr>CNC!WPrint_TitlesW</vt:lpstr>
      <vt:lpstr>'בית חכם'!WPrint_TitlesW</vt:lpstr>
      <vt:lpstr>'חוקרים צעירים'!WPrint_TitlesW</vt:lpstr>
      <vt:lpstr>'טימיו - גני ילדים '!WPrint_TitlesW</vt:lpstr>
      <vt:lpstr>מייקרים!WPrint_TitlesW</vt:lpstr>
      <vt:lpstr>מיקרוביט!WPrint_TitlesW</vt:lpstr>
      <vt:lpstr>'ספורט טכנולוגי'!WPrint_TitlesW</vt:lpstr>
      <vt:lpstr>עלויות!WPrint_TitlesW</vt:lpstr>
      <vt:lpstr>קפוארה!WPrint_TitlesW</vt:lpstr>
      <vt:lpstr>'רחפנים '!WPrint_TitlesW</vt:lpstr>
      <vt:lpstr>'תאי דלק'!WPrint_TitlesW</vt:lpstr>
      <vt:lpstr>'תחרויות רובוטיקה'!WPrint_TitlesW</vt:lpstr>
      <vt:lpstr>'תלת מימד'!WPrint_TitlesW</vt:lpstr>
      <vt:lpstr>קטגוריות_הוצאות</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‏‏משתמש Windows</dc:creator>
  <cp:lastModifiedBy>‏‏משתמש Windows</cp:lastModifiedBy>
  <dcterms:created xsi:type="dcterms:W3CDTF">2016-09-19T01:00:44Z</dcterms:created>
  <dcterms:modified xsi:type="dcterms:W3CDTF">2019-07-03T18:34:03Z</dcterms:modified>
</cp:coreProperties>
</file>