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yan\Desktop\CURSO\"/>
    </mc:Choice>
  </mc:AlternateContent>
  <xr:revisionPtr revIDLastSave="0" documentId="8_{4D8B006F-C1B6-4862-BF44-7C3B7D712CCF}" xr6:coauthVersionLast="45" xr6:coauthVersionMax="45" xr10:uidLastSave="{00000000-0000-0000-0000-000000000000}"/>
  <bookViews>
    <workbookView xWindow="-120" yWindow="-120" windowWidth="20730" windowHeight="11760" tabRatio="621" activeTab="1" xr2:uid="{00000000-000D-0000-FFFF-FFFF00000000}"/>
  </bookViews>
  <sheets>
    <sheet name="INI" sheetId="83" r:id="rId1"/>
    <sheet name="EERR" sheetId="86" r:id="rId2"/>
    <sheet name="TAB_Datos" sheetId="139" state="hidden" r:id="rId3"/>
    <sheet name="Calculos_TG" sheetId="142" state="hidden" r:id="rId4"/>
  </sheets>
  <definedNames>
    <definedName name="Cliente">" "</definedName>
    <definedName name="Despesas_com_Marketing">#REF!</definedName>
    <definedName name="Despesas_com_Produtos">#REF!</definedName>
    <definedName name="Despesas_com_RH">#REF!</definedName>
    <definedName name="Despesas_com_Serviços">#REF!</definedName>
    <definedName name="Despesas_Não_Operacionais">#REF!</definedName>
    <definedName name="Despesas_Operacionais">#REF!</definedName>
    <definedName name="Impostos">#REF!</definedName>
    <definedName name="Investimentos">#REF!</definedName>
    <definedName name="Lista_PRO">OFFSET(#REF!,1,0,MAX(#REF!),1)</definedName>
    <definedName name="Lista_REG">OFFSET(#REF!,1,0,MAX(#REF!),1)</definedName>
    <definedName name="Lista_UNI">OFFSET(#REF!,1,0,MAX(#REF!),1)</definedName>
    <definedName name="Lista_VEN2">OFFSET(#REF!,1,0,MAX(#REF!),1)</definedName>
    <definedName name="Mes">" "</definedName>
    <definedName name="Meses_Select">#REF!</definedName>
    <definedName name="Receitas_com_Produtos">#REF!</definedName>
    <definedName name="Receitas_Com_Serviços">#REF!</definedName>
    <definedName name="Receitas_Não_Operacionai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86" l="1"/>
  <c r="N11" i="86" s="1"/>
  <c r="F38" i="86"/>
  <c r="N20" i="86"/>
  <c r="N15" i="86"/>
  <c r="E11" i="86" l="1"/>
  <c r="G6" i="86" l="1"/>
  <c r="G13" i="86" s="1"/>
  <c r="H6" i="86"/>
  <c r="H13" i="86" s="1"/>
  <c r="I6" i="86"/>
  <c r="J6" i="86"/>
  <c r="J13" i="86" s="1"/>
  <c r="K6" i="86"/>
  <c r="L6" i="86"/>
  <c r="L13" i="86" s="1"/>
  <c r="M6" i="86"/>
  <c r="M13" i="86" s="1"/>
  <c r="N13" i="86" s="1"/>
  <c r="O6" i="86"/>
  <c r="O13" i="86" s="1"/>
  <c r="P6" i="86"/>
  <c r="P13" i="86" s="1"/>
  <c r="Q6" i="86"/>
  <c r="Q13" i="86" s="1"/>
  <c r="R6" i="86"/>
  <c r="I13" i="86"/>
  <c r="K13" i="86"/>
  <c r="R13" i="86"/>
  <c r="G15" i="86"/>
  <c r="H15" i="86"/>
  <c r="I15" i="86"/>
  <c r="J15" i="86"/>
  <c r="K15" i="86"/>
  <c r="L15" i="86"/>
  <c r="M15" i="86"/>
  <c r="O15" i="86"/>
  <c r="P15" i="86"/>
  <c r="Q15" i="86"/>
  <c r="R15" i="86"/>
  <c r="G20" i="86"/>
  <c r="H20" i="86"/>
  <c r="I20" i="86"/>
  <c r="J20" i="86"/>
  <c r="K20" i="86"/>
  <c r="L20" i="86"/>
  <c r="M20" i="86"/>
  <c r="O20" i="86"/>
  <c r="P20" i="86"/>
  <c r="Q20" i="86"/>
  <c r="R20" i="86"/>
  <c r="E6" i="86"/>
  <c r="F11" i="86" s="1"/>
  <c r="L37" i="86" l="1"/>
  <c r="L38" i="86" s="1"/>
  <c r="K37" i="86"/>
  <c r="K38" i="86" s="1"/>
  <c r="P37" i="86"/>
  <c r="P38" i="86" s="1"/>
  <c r="G37" i="86"/>
  <c r="G38" i="86" s="1"/>
  <c r="O37" i="86"/>
  <c r="O38" i="86" s="1"/>
  <c r="M37" i="86"/>
  <c r="M38" i="86" s="1"/>
  <c r="N38" i="86" s="1"/>
  <c r="R37" i="86"/>
  <c r="R38" i="86" s="1"/>
  <c r="I37" i="86"/>
  <c r="I38" i="86" s="1"/>
  <c r="J37" i="86"/>
  <c r="J38" i="86" s="1"/>
  <c r="Q37" i="86"/>
  <c r="Q38" i="86" s="1"/>
  <c r="H37" i="86"/>
  <c r="H38" i="86" s="1"/>
  <c r="AA13" i="142"/>
  <c r="Z13" i="142"/>
  <c r="X13" i="142"/>
  <c r="W13" i="142"/>
  <c r="Y13" i="142" s="1"/>
  <c r="AA12" i="142"/>
  <c r="Z12" i="142"/>
  <c r="X12" i="142"/>
  <c r="W12" i="142"/>
  <c r="AA11" i="142"/>
  <c r="Z11" i="142"/>
  <c r="X11" i="142"/>
  <c r="W11" i="142"/>
  <c r="AA10" i="142"/>
  <c r="Z10" i="142"/>
  <c r="X10" i="142"/>
  <c r="W10" i="142"/>
  <c r="AA9" i="142"/>
  <c r="Z9" i="142"/>
  <c r="X9" i="142"/>
  <c r="AA8" i="142"/>
  <c r="Z8" i="142"/>
  <c r="X8" i="142"/>
  <c r="W8" i="142"/>
  <c r="AA7" i="142"/>
  <c r="Z7" i="142"/>
  <c r="X7" i="142"/>
  <c r="W7" i="142"/>
  <c r="AA6" i="142"/>
  <c r="Z6" i="142"/>
  <c r="X6" i="142"/>
  <c r="W6" i="142"/>
  <c r="AA5" i="142"/>
  <c r="Z5" i="142"/>
  <c r="X5" i="142"/>
  <c r="W5" i="142"/>
  <c r="AA4" i="142"/>
  <c r="Z4" i="142"/>
  <c r="X4" i="142"/>
  <c r="W4" i="142"/>
  <c r="AA3" i="142"/>
  <c r="Z3" i="142"/>
  <c r="X3" i="142"/>
  <c r="X2" i="142"/>
  <c r="W2" i="142"/>
  <c r="Y7" i="142" l="1"/>
  <c r="AB7" i="142" s="1"/>
  <c r="AC7" i="142" s="1"/>
  <c r="Y2" i="142"/>
  <c r="Y10" i="142"/>
  <c r="AB10" i="142" s="1"/>
  <c r="AC10" i="142" s="1"/>
  <c r="Y6" i="142"/>
  <c r="AB6" i="142" s="1"/>
  <c r="AC6" i="142" s="1"/>
  <c r="AB13" i="142"/>
  <c r="AC13" i="142" s="1"/>
  <c r="Y11" i="142"/>
  <c r="AB11" i="142" s="1"/>
  <c r="AC11" i="142" s="1"/>
  <c r="Y4" i="142"/>
  <c r="AB4" i="142" s="1"/>
  <c r="AC4" i="142" s="1"/>
  <c r="Y8" i="142"/>
  <c r="AB8" i="142" s="1"/>
  <c r="AC8" i="142" s="1"/>
  <c r="Y12" i="142"/>
  <c r="AB12" i="142" s="1"/>
  <c r="AC12" i="142" s="1"/>
  <c r="Y5" i="142"/>
  <c r="AB5" i="142" s="1"/>
  <c r="AC5" i="142" s="1"/>
  <c r="Q12" i="142" l="1"/>
  <c r="Q11" i="142"/>
  <c r="Q10" i="142"/>
  <c r="Q9" i="142"/>
  <c r="Q8" i="142"/>
  <c r="Q6" i="142"/>
  <c r="Q5" i="142"/>
  <c r="Q4" i="142"/>
  <c r="Q3" i="142"/>
  <c r="L13" i="142"/>
  <c r="L12" i="142"/>
  <c r="L11" i="142"/>
  <c r="L10" i="142"/>
  <c r="L9" i="142"/>
  <c r="L8" i="142"/>
  <c r="L6" i="142"/>
  <c r="L5" i="142"/>
  <c r="L4" i="142"/>
  <c r="L3" i="142"/>
  <c r="G2" i="142"/>
  <c r="G13" i="142"/>
  <c r="G12" i="142"/>
  <c r="G11" i="142"/>
  <c r="G10" i="142"/>
  <c r="G9" i="142"/>
  <c r="G8" i="142"/>
  <c r="G7" i="142"/>
  <c r="G6" i="142"/>
  <c r="G5" i="142"/>
  <c r="G4" i="142"/>
  <c r="G3" i="142"/>
  <c r="C13" i="142"/>
  <c r="C12" i="142"/>
  <c r="C11" i="142"/>
  <c r="C10" i="142"/>
  <c r="C8" i="142"/>
  <c r="C7" i="142"/>
  <c r="C6" i="142"/>
  <c r="C5" i="142"/>
  <c r="C4" i="142"/>
  <c r="C2" i="142"/>
  <c r="R10" i="142" l="1"/>
  <c r="R4" i="142"/>
  <c r="M8" i="142"/>
  <c r="R5" i="142"/>
  <c r="R8" i="142"/>
  <c r="R6" i="142"/>
  <c r="R12" i="142"/>
  <c r="R11" i="142"/>
  <c r="M10" i="142"/>
  <c r="H10" i="142"/>
  <c r="H6" i="142"/>
  <c r="M11" i="142"/>
  <c r="H7" i="142"/>
  <c r="M12" i="142"/>
  <c r="M4" i="142"/>
  <c r="M13" i="142"/>
  <c r="M6" i="142"/>
  <c r="M5" i="142"/>
  <c r="H5" i="142"/>
  <c r="H11" i="142"/>
  <c r="H8" i="142"/>
  <c r="H4" i="142"/>
  <c r="H12" i="142"/>
  <c r="H13" i="142"/>
  <c r="H2" i="142"/>
  <c r="C10" i="139"/>
  <c r="C7" i="139"/>
  <c r="D7" i="139"/>
  <c r="E7" i="139"/>
  <c r="F7" i="139"/>
  <c r="H7" i="139"/>
  <c r="I7" i="139"/>
  <c r="J7" i="139"/>
  <c r="K7" i="139"/>
  <c r="L7" i="139"/>
  <c r="M7" i="139"/>
  <c r="B7" i="139"/>
  <c r="D6" i="139"/>
  <c r="E6" i="139"/>
  <c r="F6" i="139"/>
  <c r="D10" i="139"/>
  <c r="E10" i="139"/>
  <c r="F10" i="139"/>
  <c r="I10" i="139"/>
  <c r="J10" i="139"/>
  <c r="K10" i="139"/>
  <c r="L10" i="139"/>
  <c r="M10" i="139"/>
  <c r="D9" i="139"/>
  <c r="E9" i="139"/>
  <c r="F9" i="139"/>
  <c r="H9" i="139"/>
  <c r="I9" i="139"/>
  <c r="J9" i="139"/>
  <c r="K9" i="139"/>
  <c r="L9" i="139"/>
  <c r="G6" i="139"/>
  <c r="E13" i="86"/>
  <c r="F13" i="86" s="1"/>
  <c r="E20" i="86"/>
  <c r="E15" i="86"/>
  <c r="D8" i="139" l="1"/>
  <c r="AA2" i="142"/>
  <c r="F20" i="86"/>
  <c r="N10" i="139" s="1"/>
  <c r="Z2" i="142"/>
  <c r="F15" i="86"/>
  <c r="F8" i="139"/>
  <c r="F11" i="139" s="1"/>
  <c r="F12" i="139" s="1"/>
  <c r="E8" i="139"/>
  <c r="E11" i="139" s="1"/>
  <c r="E12" i="139" s="1"/>
  <c r="C6" i="139"/>
  <c r="M9" i="139"/>
  <c r="Q13" i="142"/>
  <c r="G9" i="139"/>
  <c r="Q7" i="142"/>
  <c r="B9" i="139"/>
  <c r="Q2" i="142"/>
  <c r="R2" i="142" s="1"/>
  <c r="B10" i="139"/>
  <c r="L2" i="142"/>
  <c r="G10" i="139"/>
  <c r="L7" i="142"/>
  <c r="E37" i="86"/>
  <c r="H10" i="139"/>
  <c r="M6" i="139"/>
  <c r="M8" i="139" s="1"/>
  <c r="B8" i="139"/>
  <c r="H6" i="139"/>
  <c r="H8" i="139" s="1"/>
  <c r="L6" i="139"/>
  <c r="L8" i="139" s="1"/>
  <c r="L11" i="139" s="1"/>
  <c r="L12" i="139" s="1"/>
  <c r="B6" i="139"/>
  <c r="D11" i="139"/>
  <c r="AB2" i="142" l="1"/>
  <c r="AC2" i="142" s="1"/>
  <c r="E38" i="86"/>
  <c r="B12" i="139" s="1"/>
  <c r="H11" i="139"/>
  <c r="H12" i="139" s="1"/>
  <c r="M11" i="139"/>
  <c r="M12" i="139" s="1"/>
  <c r="W3" i="142"/>
  <c r="Y3" i="142" s="1"/>
  <c r="AB3" i="142" s="1"/>
  <c r="AC3" i="142" s="1"/>
  <c r="C3" i="142"/>
  <c r="R13" i="142"/>
  <c r="M2" i="142"/>
  <c r="R7" i="142"/>
  <c r="M7" i="142"/>
  <c r="C9" i="139"/>
  <c r="N9" i="139"/>
  <c r="B11" i="139"/>
  <c r="C8" i="139"/>
  <c r="D12" i="139"/>
  <c r="M3" i="142" l="1"/>
  <c r="H3" i="142"/>
  <c r="R3" i="142"/>
  <c r="W9" i="142"/>
  <c r="C9" i="142"/>
  <c r="C11" i="139"/>
  <c r="C12" i="139" s="1"/>
  <c r="I6" i="139"/>
  <c r="I8" i="139" s="1"/>
  <c r="Y9" i="142" l="1"/>
  <c r="AB9" i="142" s="1"/>
  <c r="AC9" i="142" s="1"/>
  <c r="R9" i="142"/>
  <c r="H9" i="142"/>
  <c r="M9" i="142"/>
  <c r="J6" i="139"/>
  <c r="J8" i="139" s="1"/>
  <c r="K6" i="139"/>
  <c r="K8" i="139" s="1"/>
  <c r="I11" i="139"/>
  <c r="I12" i="139" s="1"/>
  <c r="J11" i="139" l="1"/>
  <c r="J12" i="139" s="1"/>
  <c r="K11" i="139"/>
  <c r="K12" i="139" s="1"/>
  <c r="G7" i="139"/>
  <c r="G8" i="139" s="1"/>
  <c r="G11" i="139" s="1"/>
  <c r="G12" i="139" l="1"/>
  <c r="N6" i="139" l="1"/>
  <c r="N7" i="139" l="1"/>
  <c r="N8" i="139" s="1"/>
  <c r="N11" i="139" s="1"/>
  <c r="N12" i="139" s="1"/>
</calcChain>
</file>

<file path=xl/sharedStrings.xml><?xml version="1.0" encoding="utf-8"?>
<sst xmlns="http://schemas.openxmlformats.org/spreadsheetml/2006/main" count="158" uniqueCount="59">
  <si>
    <t>Total</t>
  </si>
  <si>
    <t>Ventas</t>
  </si>
  <si>
    <t>HOJA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</si>
  <si>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</si>
  <si>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</si>
  <si>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</si>
  <si>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</si>
  <si>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</si>
  <si>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</si>
  <si>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</si>
  <si>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</si>
  <si>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</si>
  <si>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</si>
  <si>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</si>
  <si>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</si>
  <si>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</si>
  <si>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Rentabilidad</t>
  </si>
  <si>
    <t>Mes</t>
  </si>
  <si>
    <t>Compras</t>
  </si>
  <si>
    <t>Alquileres</t>
  </si>
  <si>
    <t>Sindicato</t>
  </si>
  <si>
    <t>Formulario 931</t>
  </si>
  <si>
    <t>Beneficio Bruto</t>
  </si>
  <si>
    <t>Existencia Inicial</t>
  </si>
  <si>
    <t>Existencia Final</t>
  </si>
  <si>
    <t>Gastos Comerciales</t>
  </si>
  <si>
    <t>Combustible y Lubricantes</t>
  </si>
  <si>
    <t>Servicios (Agua, Luz, Gas)</t>
  </si>
  <si>
    <t>Mantenimiento y Reparaciones</t>
  </si>
  <si>
    <t>Honorarios Prof. Externos</t>
  </si>
  <si>
    <t>Gastos Internet + Telefonia</t>
  </si>
  <si>
    <t xml:space="preserve">Gastos Publicidad         </t>
  </si>
  <si>
    <t>Gastos Bancarios/Financieros</t>
  </si>
  <si>
    <t>Servicios de Empresas Externas</t>
  </si>
  <si>
    <t>Gastos de Seguros</t>
  </si>
  <si>
    <t>Gastos Sistemas Informaticos</t>
  </si>
  <si>
    <t xml:space="preserve">Gastos Varios </t>
  </si>
  <si>
    <t xml:space="preserve">Gastos Administracion (oficinas) </t>
  </si>
  <si>
    <t>Resultado Operativo</t>
  </si>
  <si>
    <t>Sueldos</t>
  </si>
  <si>
    <t>Retiro de Socios</t>
  </si>
  <si>
    <t>Impuestos Nacionales (IVA,IB,GAN,BP)</t>
  </si>
  <si>
    <t>Impuestos Provinciales</t>
  </si>
  <si>
    <t>Otros Ingresos</t>
  </si>
  <si>
    <t>Año: 2020</t>
  </si>
  <si>
    <t>Gasto Personal</t>
  </si>
  <si>
    <t>Gastos Indirectos</t>
  </si>
  <si>
    <t>%</t>
  </si>
  <si>
    <t>Costo Personal</t>
  </si>
  <si>
    <t>Orden</t>
  </si>
  <si>
    <t>Bienvenido. Con esta Aplicación en Excel puedes facilitar la toma de Datos para luego tener un Tablero de Control General de su Negocio.</t>
  </si>
  <si>
    <t>www.guillermoregules.com</t>
  </si>
  <si>
    <t>Estado de Resultados para empresas</t>
  </si>
  <si>
    <t>Lic. Guillermo Regules</t>
  </si>
  <si>
    <t>Cdor. Guillermo Diaz</t>
  </si>
  <si>
    <t xml:space="preserve">Preparado por: </t>
  </si>
  <si>
    <t>KPIs</t>
  </si>
  <si>
    <t>Materia Prima</t>
  </si>
  <si>
    <t>Compras (Costo de Ventas)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</si>
</sst>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%"/>
    <numFmt numFmtId="166" formatCode="[$$-1009]#,##0.0"/>
    <numFmt numFmtId="167" formatCode="_-&quot;$&quot;* #,##0.00_-;\-&quot;$&quot;* #,##0.00_-;_-&quot;$&quot;* &quot;-&quot;??_-;_-@_-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Arial"/>
      <family val="2"/>
      <charset val="204"/>
    </font>
    <font>
      <b/>
      <sz val="36"/>
      <color rgb="FF333333"/>
      <name val="Calibri"/>
      <family val="2"/>
      <scheme val="minor"/>
    </font>
    <font>
      <sz val="20"/>
      <color rgb="FF33333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</font>
    <font>
      <u/>
      <sz val="16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Horizontal">
        <bgColor theme="0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8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167" fontId="11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32" fillId="0" borderId="0"/>
    <xf numFmtId="164" fontId="32" fillId="0" borderId="0" applyFont="0" applyFill="0" applyBorder="0" applyAlignment="0" applyProtection="0"/>
    <xf numFmtId="0" fontId="3" fillId="0" borderId="0"/>
    <xf numFmtId="0" fontId="2" fillId="0" borderId="0"/>
  </cellStyleXfs>
  <cellXfs count="79">
    <xf numFmtId="0" fontId="0" fillId="0" borderId="0" xfId="0"/>
    <xf numFmtId="0" fontId="0" fillId="2" borderId="0" xfId="0" applyFill="1"/>
    <xf numFmtId="0" fontId="0" fillId="5" borderId="0" xfId="0" applyFill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/>
    <xf numFmtId="0" fontId="27" fillId="0" borderId="0" xfId="0" applyFont="1"/>
    <xf numFmtId="0" fontId="0" fillId="2" borderId="0" xfId="0" applyFill="1" applyAlignment="1">
      <alignment horizontal="right" indent="1"/>
    </xf>
    <xf numFmtId="0" fontId="0" fillId="4" borderId="0" xfId="0" applyFill="1"/>
    <xf numFmtId="0" fontId="28" fillId="6" borderId="1" xfId="0" applyFont="1" applyFill="1" applyBorder="1" applyAlignment="1">
      <alignment horizontal="left" vertical="center" wrapText="1" indent="1"/>
    </xf>
    <xf numFmtId="0" fontId="29" fillId="2" borderId="0" xfId="0" applyFont="1" applyFill="1"/>
    <xf numFmtId="0" fontId="0" fillId="2" borderId="0" xfId="0" applyFont="1" applyFill="1"/>
    <xf numFmtId="0" fontId="0" fillId="5" borderId="0" xfId="0" applyFont="1" applyFill="1"/>
    <xf numFmtId="0" fontId="0" fillId="5" borderId="0" xfId="1" applyFont="1" applyFill="1" applyBorder="1" applyAlignment="1" applyProtection="1">
      <alignment horizontal="center" vertical="center" wrapText="1"/>
    </xf>
    <xf numFmtId="0" fontId="0" fillId="5" borderId="0" xfId="1" applyFont="1" applyFill="1" applyBorder="1" applyAlignment="1" applyProtection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21" fillId="5" borderId="0" xfId="0" applyFont="1" applyFill="1"/>
    <xf numFmtId="0" fontId="16" fillId="5" borderId="0" xfId="1" applyFont="1" applyFill="1" applyBorder="1" applyAlignment="1" applyProtection="1">
      <alignment horizontal="center" vertical="center"/>
    </xf>
    <xf numFmtId="0" fontId="22" fillId="5" borderId="0" xfId="1" applyFont="1" applyFill="1" applyBorder="1" applyAlignment="1" applyProtection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0" fillId="5" borderId="0" xfId="0" applyFill="1"/>
    <xf numFmtId="0" fontId="30" fillId="0" borderId="0" xfId="0" applyFont="1"/>
    <xf numFmtId="0" fontId="0" fillId="0" borderId="0" xfId="0" applyAlignment="1">
      <alignment horizontal="center"/>
    </xf>
    <xf numFmtId="166" fontId="7" fillId="3" borderId="1" xfId="0" applyNumberFormat="1" applyFont="1" applyFill="1" applyBorder="1" applyAlignment="1">
      <alignment horizontal="right" vertical="center" indent="1"/>
    </xf>
    <xf numFmtId="0" fontId="0" fillId="2" borderId="0" xfId="0" applyFill="1"/>
    <xf numFmtId="166" fontId="7" fillId="6" borderId="1" xfId="0" applyNumberFormat="1" applyFont="1" applyFill="1" applyBorder="1" applyAlignment="1">
      <alignment horizontal="right" vertical="center" indent="1"/>
    </xf>
    <xf numFmtId="0" fontId="28" fillId="9" borderId="1" xfId="0" applyFont="1" applyFill="1" applyBorder="1" applyAlignment="1">
      <alignment horizontal="left" vertical="center" wrapText="1" indent="1"/>
    </xf>
    <xf numFmtId="166" fontId="7" fillId="9" borderId="1" xfId="0" applyNumberFormat="1" applyFont="1" applyFill="1" applyBorder="1" applyAlignment="1">
      <alignment horizontal="right" vertical="center" indent="1"/>
    </xf>
    <xf numFmtId="0" fontId="0" fillId="8" borderId="0" xfId="0" applyFill="1"/>
    <xf numFmtId="0" fontId="0" fillId="8" borderId="0" xfId="0" applyFont="1" applyFill="1" applyAlignment="1">
      <alignment horizontal="center" vertical="center"/>
    </xf>
    <xf numFmtId="0" fontId="0" fillId="8" borderId="0" xfId="0" applyFont="1" applyFill="1"/>
    <xf numFmtId="0" fontId="29" fillId="5" borderId="0" xfId="0" applyFont="1" applyFill="1"/>
    <xf numFmtId="166" fontId="20" fillId="9" borderId="1" xfId="0" applyNumberFormat="1" applyFont="1" applyFill="1" applyBorder="1" applyAlignment="1">
      <alignment horizontal="right" vertical="center" indent="1"/>
    </xf>
    <xf numFmtId="0" fontId="28" fillId="7" borderId="1" xfId="0" applyFont="1" applyFill="1" applyBorder="1" applyAlignment="1">
      <alignment horizontal="left" vertical="center" wrapText="1" indent="1"/>
    </xf>
    <xf numFmtId="0" fontId="28" fillId="7" borderId="1" xfId="0" applyFont="1" applyFill="1" applyBorder="1" applyAlignment="1">
      <alignment horizontal="center" vertical="center" wrapText="1"/>
    </xf>
    <xf numFmtId="165" fontId="20" fillId="6" borderId="1" xfId="5" applyNumberFormat="1" applyFont="1" applyFill="1" applyBorder="1" applyAlignment="1" applyProtection="1">
      <alignment horizontal="right" vertical="center" indent="1"/>
    </xf>
    <xf numFmtId="0" fontId="16" fillId="5" borderId="0" xfId="1" applyFont="1" applyFill="1" applyBorder="1" applyAlignment="1" applyProtection="1">
      <alignment horizontal="center" vertical="center" wrapText="1"/>
    </xf>
    <xf numFmtId="0" fontId="29" fillId="5" borderId="0" xfId="0" applyFont="1" applyFill="1" applyAlignment="1">
      <alignment horizontal="center"/>
    </xf>
    <xf numFmtId="0" fontId="28" fillId="7" borderId="6" xfId="0" applyFont="1" applyFill="1" applyBorder="1" applyAlignment="1">
      <alignment horizontal="center" vertical="center" wrapText="1"/>
    </xf>
    <xf numFmtId="166" fontId="7" fillId="9" borderId="2" xfId="0" applyNumberFormat="1" applyFont="1" applyFill="1" applyBorder="1" applyAlignment="1">
      <alignment horizontal="right" vertical="center" indent="1"/>
    </xf>
    <xf numFmtId="0" fontId="28" fillId="7" borderId="4" xfId="0" applyFont="1" applyFill="1" applyBorder="1" applyAlignment="1">
      <alignment horizontal="left" vertical="center" wrapText="1" indent="1"/>
    </xf>
    <xf numFmtId="0" fontId="28" fillId="9" borderId="8" xfId="0" applyFont="1" applyFill="1" applyBorder="1" applyAlignment="1">
      <alignment horizontal="left" vertical="center" wrapText="1" indent="1"/>
    </xf>
    <xf numFmtId="0" fontId="28" fillId="7" borderId="5" xfId="0" applyFont="1" applyFill="1" applyBorder="1" applyAlignment="1">
      <alignment horizontal="center" vertical="center" wrapText="1"/>
    </xf>
    <xf numFmtId="166" fontId="7" fillId="9" borderId="7" xfId="0" applyNumberFormat="1" applyFont="1" applyFill="1" applyBorder="1" applyAlignment="1">
      <alignment horizontal="right" vertical="center" inden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left" vertical="center" wrapText="1" indent="1"/>
    </xf>
    <xf numFmtId="166" fontId="20" fillId="9" borderId="2" xfId="0" applyNumberFormat="1" applyFont="1" applyFill="1" applyBorder="1" applyAlignment="1">
      <alignment horizontal="right" vertical="center" indent="1"/>
    </xf>
    <xf numFmtId="166" fontId="20" fillId="9" borderId="7" xfId="0" applyNumberFormat="1" applyFont="1" applyFill="1" applyBorder="1" applyAlignment="1">
      <alignment horizontal="right" vertical="center" indent="1"/>
    </xf>
    <xf numFmtId="0" fontId="28" fillId="9" borderId="3" xfId="0" applyFont="1" applyFill="1" applyBorder="1" applyAlignment="1">
      <alignment horizontal="left" vertical="center" wrapText="1" indent="1"/>
    </xf>
    <xf numFmtId="165" fontId="1" fillId="9" borderId="8" xfId="0" applyNumberFormat="1" applyFont="1" applyFill="1" applyBorder="1" applyAlignment="1">
      <alignment horizontal="right" vertical="center" indent="1"/>
    </xf>
    <xf numFmtId="165" fontId="1" fillId="9" borderId="2" xfId="0" applyNumberFormat="1" applyFont="1" applyFill="1" applyBorder="1" applyAlignment="1">
      <alignment horizontal="right" vertical="center" indent="1"/>
    </xf>
    <xf numFmtId="165" fontId="1" fillId="9" borderId="7" xfId="0" applyNumberFormat="1" applyFont="1" applyFill="1" applyBorder="1" applyAlignment="1">
      <alignment horizontal="right" vertical="center" indent="1"/>
    </xf>
    <xf numFmtId="0" fontId="28" fillId="9" borderId="3" xfId="0" applyFont="1" applyFill="1" applyBorder="1" applyAlignment="1">
      <alignment horizontal="center" vertical="center" wrapText="1"/>
    </xf>
    <xf numFmtId="165" fontId="20" fillId="9" borderId="8" xfId="0" applyNumberFormat="1" applyFont="1" applyFill="1" applyBorder="1" applyAlignment="1">
      <alignment horizontal="right" vertical="center" indent="1"/>
    </xf>
    <xf numFmtId="165" fontId="20" fillId="9" borderId="2" xfId="0" applyNumberFormat="1" applyFont="1" applyFill="1" applyBorder="1" applyAlignment="1">
      <alignment horizontal="right" vertical="center" indent="1"/>
    </xf>
    <xf numFmtId="165" fontId="20" fillId="9" borderId="7" xfId="0" applyNumberFormat="1" applyFont="1" applyFill="1" applyBorder="1" applyAlignment="1">
      <alignment horizontal="right" vertical="center" indent="1"/>
    </xf>
    <xf numFmtId="165" fontId="20" fillId="9" borderId="8" xfId="0" applyNumberFormat="1" applyFont="1" applyFill="1" applyBorder="1" applyAlignment="1">
      <alignment horizontal="center" vertical="center"/>
    </xf>
    <xf numFmtId="165" fontId="20" fillId="9" borderId="2" xfId="0" applyNumberFormat="1" applyFont="1" applyFill="1" applyBorder="1" applyAlignment="1">
      <alignment horizontal="center" vertical="center"/>
    </xf>
    <xf numFmtId="165" fontId="20" fillId="9" borderId="7" xfId="0" applyNumberFormat="1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left" vertical="center" wrapText="1" indent="1"/>
    </xf>
    <xf numFmtId="0" fontId="28" fillId="6" borderId="9" xfId="0" applyFont="1" applyFill="1" applyBorder="1" applyAlignment="1">
      <alignment horizontal="left" vertical="center" wrapText="1" indent="1"/>
    </xf>
    <xf numFmtId="10" fontId="20" fillId="6" borderId="2" xfId="5" applyNumberFormat="1" applyFont="1" applyFill="1" applyBorder="1" applyAlignment="1" applyProtection="1">
      <alignment horizontal="right" vertical="center" indent="1"/>
    </xf>
    <xf numFmtId="0" fontId="0" fillId="2" borderId="0" xfId="0" applyFill="1"/>
    <xf numFmtId="0" fontId="33" fillId="0" borderId="0" xfId="1" applyFont="1"/>
    <xf numFmtId="0" fontId="31" fillId="2" borderId="0" xfId="0" applyFont="1" applyFill="1"/>
    <xf numFmtId="0" fontId="34" fillId="2" borderId="0" xfId="1" applyFont="1" applyFill="1"/>
    <xf numFmtId="165" fontId="7" fillId="9" borderId="1" xfId="0" applyNumberFormat="1" applyFont="1" applyFill="1" applyBorder="1" applyAlignment="1">
      <alignment horizontal="right" vertical="center" indent="1"/>
    </xf>
    <xf numFmtId="165" fontId="20" fillId="9" borderId="1" xfId="0" applyNumberFormat="1" applyFont="1" applyFill="1" applyBorder="1" applyAlignment="1">
      <alignment horizontal="right" vertical="center" indent="1"/>
    </xf>
    <xf numFmtId="0" fontId="28" fillId="10" borderId="1" xfId="0" applyFont="1" applyFill="1" applyBorder="1" applyAlignment="1">
      <alignment horizontal="left" vertical="center" wrapText="1" indent="1"/>
    </xf>
    <xf numFmtId="166" fontId="7" fillId="10" borderId="1" xfId="0" applyNumberFormat="1" applyFont="1" applyFill="1" applyBorder="1" applyAlignment="1">
      <alignment horizontal="right" vertical="center" indent="1"/>
    </xf>
    <xf numFmtId="165" fontId="7" fillId="10" borderId="1" xfId="0" applyNumberFormat="1" applyFont="1" applyFill="1" applyBorder="1" applyAlignment="1">
      <alignment horizontal="right" vertical="center" indent="1"/>
    </xf>
    <xf numFmtId="165" fontId="20" fillId="9" borderId="1" xfId="5" applyNumberFormat="1" applyFont="1" applyFill="1" applyBorder="1" applyAlignment="1" applyProtection="1">
      <alignment horizontal="right" vertical="center" indent="1"/>
    </xf>
    <xf numFmtId="165" fontId="21" fillId="9" borderId="1" xfId="5" applyNumberFormat="1" applyFont="1" applyFill="1" applyBorder="1" applyAlignment="1" applyProtection="1">
      <alignment horizontal="right" vertical="center" indent="1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2" borderId="0" xfId="0" applyFill="1"/>
    <xf numFmtId="0" fontId="29" fillId="2" borderId="0" xfId="0" applyFont="1" applyFill="1" applyAlignment="1">
      <alignment horizontal="center"/>
    </xf>
    <xf numFmtId="0" fontId="20" fillId="9" borderId="1" xfId="0" applyNumberFormat="1" applyFont="1" applyFill="1" applyBorder="1" applyAlignment="1">
      <alignment horizontal="right" vertical="center" indent="1"/>
    </xf>
  </cellXfs>
  <cellStyles count="28">
    <cellStyle name="Hipervínculo" xfId="1" builtinId="8"/>
    <cellStyle name="Hipervínculo visitado" xfId="2" builtinId="9" hidden="1"/>
    <cellStyle name="Moneda 2" xfId="9" xr:uid="{00000000-0005-0000-0000-000002000000}"/>
    <cellStyle name="Moneda 3" xfId="25" xr:uid="{00000000-0005-0000-0000-000003000000}"/>
    <cellStyle name="Normal" xfId="0" builtinId="0"/>
    <cellStyle name="Normal 10" xfId="26" xr:uid="{00000000-0005-0000-0000-000005000000}"/>
    <cellStyle name="Normal 11" xfId="27" xr:uid="{00000000-0005-0000-0000-000006000000}"/>
    <cellStyle name="Normal 2" xfId="3" xr:uid="{00000000-0005-0000-0000-000007000000}"/>
    <cellStyle name="Normal 2 2" xfId="11" xr:uid="{00000000-0005-0000-0000-000008000000}"/>
    <cellStyle name="Normal 2 3" xfId="15" xr:uid="{00000000-0005-0000-0000-000009000000}"/>
    <cellStyle name="Normal 2 4" xfId="20" xr:uid="{00000000-0005-0000-0000-00000A000000}"/>
    <cellStyle name="Normal 3" xfId="6" xr:uid="{00000000-0005-0000-0000-00000B000000}"/>
    <cellStyle name="Normal 3 2" xfId="13" xr:uid="{00000000-0005-0000-0000-00000C000000}"/>
    <cellStyle name="Normal 3 3" xfId="17" xr:uid="{00000000-0005-0000-0000-00000D000000}"/>
    <cellStyle name="Normal 3 4" xfId="22" xr:uid="{00000000-0005-0000-0000-00000E000000}"/>
    <cellStyle name="Normal 4" xfId="7" xr:uid="{00000000-0005-0000-0000-00000F000000}"/>
    <cellStyle name="Normal 4 2" xfId="14" xr:uid="{00000000-0005-0000-0000-000010000000}"/>
    <cellStyle name="Normal 4 3" xfId="18" xr:uid="{00000000-0005-0000-0000-000011000000}"/>
    <cellStyle name="Normal 5" xfId="8" xr:uid="{00000000-0005-0000-0000-000012000000}"/>
    <cellStyle name="Normal 6" xfId="10" xr:uid="{00000000-0005-0000-0000-000013000000}"/>
    <cellStyle name="Normal 7" xfId="19" xr:uid="{00000000-0005-0000-0000-000014000000}"/>
    <cellStyle name="Normal 8" xfId="23" xr:uid="{00000000-0005-0000-0000-000015000000}"/>
    <cellStyle name="Normal 9" xfId="24" xr:uid="{00000000-0005-0000-0000-000016000000}"/>
    <cellStyle name="Porcentagem 2" xfId="4" xr:uid="{00000000-0005-0000-0000-000017000000}"/>
    <cellStyle name="Porcentagem 2 2" xfId="12" xr:uid="{00000000-0005-0000-0000-000018000000}"/>
    <cellStyle name="Porcentagem 2 3" xfId="16" xr:uid="{00000000-0005-0000-0000-000019000000}"/>
    <cellStyle name="Porcentagem 2 4" xfId="21" xr:uid="{00000000-0005-0000-0000-00001A000000}"/>
    <cellStyle name="Porcentaje" xfId="5" builtinId="5"/>
  </cellStyles>
  <dxfs count="48">
    <dxf>
      <font>
        <color theme="0"/>
      </font>
      <fill>
        <patternFill>
          <fgColor theme="9" tint="0.39994506668294322"/>
          <bgColor rgb="FF55B03E"/>
        </patternFill>
      </fill>
    </dxf>
    <dxf>
      <font>
        <color theme="0"/>
      </font>
      <fill>
        <patternFill>
          <bgColor rgb="FFF0462E"/>
        </patternFill>
      </fill>
    </dxf>
    <dxf>
      <font>
        <color theme="0"/>
      </font>
      <fill>
        <patternFill>
          <fgColor theme="9" tint="0.39994506668294322"/>
          <bgColor rgb="FF55B03E"/>
        </patternFill>
      </fill>
    </dxf>
    <dxf>
      <font>
        <color theme="0"/>
      </font>
      <fill>
        <patternFill>
          <bgColor rgb="FFF0462E"/>
        </patternFill>
      </fill>
    </dxf>
    <dxf>
      <font>
        <color theme="0"/>
      </font>
      <fill>
        <patternFill>
          <fgColor theme="9" tint="0.39994506668294322"/>
          <bgColor rgb="FF55B03E"/>
        </patternFill>
      </fill>
    </dxf>
    <dxf>
      <font>
        <color theme="0"/>
      </font>
      <fill>
        <patternFill>
          <bgColor rgb="FFF0462E"/>
        </patternFill>
      </fill>
    </dxf>
    <dxf>
      <font>
        <color theme="0"/>
      </font>
      <fill>
        <patternFill>
          <fgColor theme="9" tint="0.39994506668294322"/>
          <bgColor rgb="FF55B03E"/>
        </patternFill>
      </fill>
    </dxf>
    <dxf>
      <font>
        <color theme="0"/>
      </font>
      <fill>
        <patternFill>
          <bgColor rgb="FFF0462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border outline="0">
        <top style="thick">
          <color theme="0"/>
        </top>
      </border>
    </dxf>
    <dxf>
      <border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border outline="0">
        <top style="thick">
          <color theme="0"/>
        </top>
      </border>
    </dxf>
    <dxf>
      <border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border outline="0">
        <top style="thick">
          <color theme="0"/>
        </top>
      </border>
    </dxf>
    <dxf>
      <border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border outline="0">
        <top style="thick">
          <color theme="0"/>
        </top>
      </border>
    </dxf>
    <dxf>
      <border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$-1009]#,##0.0"/>
      <fill>
        <patternFill patternType="solid">
          <fgColor indexed="64"/>
          <bgColor theme="7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border outline="0">
        <top style="thick">
          <color theme="0"/>
        </top>
      </border>
    </dxf>
    <dxf>
      <border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bottom style="thick">
          <color theme="0"/>
        </bottom>
      </border>
    </dxf>
  </dxfs>
  <tableStyles count="0" defaultTableStyle="TableStyleMedium9" defaultPivotStyle="PivotStyleMedium7"/>
  <colors>
    <mruColors>
      <color rgb="FFE71919"/>
      <color rgb="FFFFCC00"/>
      <color rgb="FF55B03E"/>
      <color rgb="FF6699CC"/>
      <color rgb="FFD2A000"/>
      <color rgb="FFFFFF99"/>
      <color rgb="FFF58273"/>
      <color rgb="FF0562C1"/>
      <color rgb="FF4472C4"/>
      <color rgb="FFF04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EERR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IN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12</xdr:col>
      <xdr:colOff>0</xdr:colOff>
      <xdr:row>6</xdr:row>
      <xdr:rowOff>0</xdr:rowOff>
    </xdr:to>
    <xdr:cxnSp macro="">
      <xdr:nvCxnSpPr>
        <xdr:cNvPr id="2" name="Conector reto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010833" y="1566333"/>
          <a:ext cx="10477500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2846916</xdr:colOff>
      <xdr:row>19</xdr:row>
      <xdr:rowOff>70908</xdr:rowOff>
    </xdr:from>
    <xdr:to>
      <xdr:col>11</xdr:col>
      <xdr:colOff>1025525</xdr:colOff>
      <xdr:row>19</xdr:row>
      <xdr:rowOff>81492</xdr:rowOff>
    </xdr:to>
    <xdr:cxnSp macro="">
      <xdr:nvCxnSpPr>
        <xdr:cNvPr id="4" name="Conector reto 3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846916" y="6039908"/>
          <a:ext cx="10529359" cy="10584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4</xdr:row>
      <xdr:rowOff>423330</xdr:rowOff>
    </xdr:from>
    <xdr:to>
      <xdr:col>1</xdr:col>
      <xdr:colOff>10583</xdr:colOff>
      <xdr:row>4</xdr:row>
      <xdr:rowOff>740832</xdr:rowOff>
    </xdr:to>
    <xdr:sp macro="" textlink="">
      <xdr:nvSpPr>
        <xdr:cNvPr id="22" name="CuadroTexto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1947330"/>
          <a:ext cx="2878666" cy="317502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Ingreso </a:t>
          </a:r>
          <a:r>
            <a:rPr lang="es-ES" sz="14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de Datos (E.R)</a:t>
          </a:r>
          <a:endParaRPr lang="es-ES" sz="140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8</xdr:col>
      <xdr:colOff>941917</xdr:colOff>
      <xdr:row>3</xdr:row>
      <xdr:rowOff>1</xdr:rowOff>
    </xdr:from>
    <xdr:to>
      <xdr:col>11</xdr:col>
      <xdr:colOff>783166</xdr:colOff>
      <xdr:row>5</xdr:row>
      <xdr:rowOff>29634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1"/>
          <a:ext cx="2984499" cy="1193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42</xdr:col>
      <xdr:colOff>266700</xdr:colOff>
      <xdr:row>80</xdr:row>
      <xdr:rowOff>80434</xdr:rowOff>
    </xdr:to>
    <xdr:pic>
      <xdr:nvPicPr>
        <xdr:cNvPr id="26" name="Imagen 25" descr="Sistemas de Información. El Business Intelligence. – Juan Barrios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4076700"/>
          <a:ext cx="25317450" cy="2531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21167</xdr:colOff>
      <xdr:row>3</xdr:row>
      <xdr:rowOff>190501</xdr:rowOff>
    </xdr:from>
    <xdr:to>
      <xdr:col>1</xdr:col>
      <xdr:colOff>10584</xdr:colOff>
      <xdr:row>3</xdr:row>
      <xdr:rowOff>190501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DF1AC82-0C53-4009-92E4-1D77BC09085C}"/>
            </a:ext>
          </a:extLst>
        </xdr:cNvPr>
        <xdr:cNvCxnSpPr/>
      </xdr:nvCxnSpPr>
      <xdr:spPr>
        <a:xfrm>
          <a:off x="21167" y="1365251"/>
          <a:ext cx="28575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127000</xdr:colOff>
      <xdr:row>0</xdr:row>
      <xdr:rowOff>31750</xdr:rowOff>
    </xdr:from>
    <xdr:to>
      <xdr:col>8</xdr:col>
      <xdr:colOff>539750</xdr:colOff>
      <xdr:row>4</xdr:row>
      <xdr:rowOff>73025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BE8102F-572A-45E4-B79B-2A04A27F9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31750"/>
          <a:ext cx="4603750" cy="156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253999</xdr:colOff>
      <xdr:row>0</xdr:row>
      <xdr:rowOff>28575</xdr:rowOff>
    </xdr:from>
    <xdr:to>
      <xdr:col>12</xdr:col>
      <xdr:colOff>268817</xdr:colOff>
      <xdr:row>1</xdr:row>
      <xdr:rowOff>10583</xdr:rowOff>
    </xdr:to>
    <xdr:sp macro="" textlink="">
      <xdr:nvSpPr>
        <xdr:cNvPr id="7" name="Retângulo 3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>
        <a:xfrm>
          <a:off x="6381749" y="28575"/>
          <a:ext cx="4900085" cy="479425"/>
        </a:xfrm>
        <a:prstGeom prst="rect">
          <a:avLst/>
        </a:prstGeom>
        <a:solidFill>
          <a:srgbClr val="6699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ESTADO DE RESULTADO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42333</xdr:colOff>
      <xdr:row>2</xdr:row>
      <xdr:rowOff>131233</xdr:rowOff>
    </xdr:from>
    <xdr:to>
      <xdr:col>1</xdr:col>
      <xdr:colOff>11333</xdr:colOff>
      <xdr:row>3</xdr:row>
      <xdr:rowOff>2233</xdr:rowOff>
    </xdr:to>
    <xdr:sp macro="" textlink="">
      <xdr:nvSpPr>
        <xdr:cNvPr id="10" name="CuadroText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spect="1"/>
        </xdr:cNvSpPr>
      </xdr:nvSpPr>
      <xdr:spPr>
        <a:xfrm>
          <a:off x="42333" y="1009650"/>
          <a:ext cx="1620000" cy="252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>
              <a:solidFill>
                <a:schemeClr val="tx1">
                  <a:lumMod val="75000"/>
                  <a:lumOff val="25000"/>
                </a:schemeClr>
              </a:solidFill>
            </a:rPr>
            <a:t>Registro</a:t>
          </a:r>
          <a:r>
            <a:rPr lang="es-ES" sz="1200" baseline="0">
              <a:solidFill>
                <a:schemeClr val="tx1">
                  <a:lumMod val="75000"/>
                  <a:lumOff val="25000"/>
                </a:schemeClr>
              </a:solidFill>
            </a:rPr>
            <a:t> de Datos</a:t>
          </a:r>
          <a:endParaRPr lang="es-E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3</xdr:col>
      <xdr:colOff>169332</xdr:colOff>
      <xdr:row>0</xdr:row>
      <xdr:rowOff>0</xdr:rowOff>
    </xdr:from>
    <xdr:to>
      <xdr:col>3</xdr:col>
      <xdr:colOff>1291164</xdr:colOff>
      <xdr:row>1</xdr:row>
      <xdr:rowOff>52917</xdr:rowOff>
    </xdr:to>
    <xdr:grpSp>
      <xdr:nvGrpSpPr>
        <xdr:cNvPr id="20" name="Grupo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2048932" y="0"/>
          <a:ext cx="1121832" cy="548217"/>
          <a:chOff x="2209800" y="47624"/>
          <a:chExt cx="1595965" cy="266699"/>
        </a:xfrm>
      </xdr:grpSpPr>
      <xdr:sp macro="" textlink="">
        <xdr:nvSpPr>
          <xdr:cNvPr id="21" name="Forma libre  6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/>
          </xdr:cNvSpPr>
        </xdr:nvSpPr>
        <xdr:spPr bwMode="auto">
          <a:xfrm rot="10800000">
            <a:off x="2209800" y="129115"/>
            <a:ext cx="207360" cy="103716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Forma libre  7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/>
          </xdr:cNvSpPr>
        </xdr:nvSpPr>
        <xdr:spPr bwMode="auto">
          <a:xfrm rot="10800000">
            <a:off x="2387537" y="129115"/>
            <a:ext cx="207360" cy="103716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CuadroTexto 22" title="Etiqueta de botón de navegación. Detalle de tarea.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 txBox="1"/>
        </xdr:nvSpPr>
        <xdr:spPr>
          <a:xfrm>
            <a:off x="2631382" y="47624"/>
            <a:ext cx="1174383" cy="2666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 </a:t>
            </a:r>
            <a:r>
              <a:rPr lang="es-ES" altLang="zh-CN" sz="1200">
                <a:ln>
                  <a:noFill/>
                </a:ln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rPr>
              <a:t>Volver</a:t>
            </a:r>
            <a:endParaRPr lang="en-US" sz="1200">
              <a:ln>
                <a:noFill/>
              </a:ln>
              <a:solidFill>
                <a:schemeClr val="bg1">
                  <a:lumMod val="8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3</xdr:col>
      <xdr:colOff>105833</xdr:colOff>
      <xdr:row>1</xdr:row>
      <xdr:rowOff>31749</xdr:rowOff>
    </xdr:from>
    <xdr:to>
      <xdr:col>3</xdr:col>
      <xdr:colOff>2248958</xdr:colOff>
      <xdr:row>3</xdr:row>
      <xdr:rowOff>126999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529166"/>
          <a:ext cx="2143125" cy="857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1535645</xdr:colOff>
      <xdr:row>1</xdr:row>
      <xdr:rowOff>317500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0" y="0"/>
          <a:ext cx="1535645" cy="812800"/>
          <a:chOff x="38100" y="169333"/>
          <a:chExt cx="1840445" cy="814917"/>
        </a:xfrm>
      </xdr:grpSpPr>
      <xdr:cxnSp macro="">
        <xdr:nvCxnSpPr>
          <xdr:cNvPr id="12" name="Conector reto 3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>
            <a:off x="38100" y="980016"/>
            <a:ext cx="1813983" cy="4234"/>
          </a:xfrm>
          <a:prstGeom prst="line">
            <a:avLst/>
          </a:prstGeom>
          <a:ln>
            <a:solidFill>
              <a:srgbClr val="76717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5835" y="169333"/>
            <a:ext cx="1772710" cy="709084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8" displayName="Tabla8" ref="A1:C13" totalsRowShown="0" headerRowBorderDxfId="47" tableBorderDxfId="46" totalsRowBorderDxfId="45">
  <autoFilter ref="A1:C13" xr:uid="{00000000-0009-0000-0100-000008000000}"/>
  <tableColumns count="3">
    <tableColumn id="3" xr3:uid="{00000000-0010-0000-0000-000003000000}" name="Orden" dataDxfId="44"/>
    <tableColumn id="1" xr3:uid="{00000000-0010-0000-0000-000001000000}" name="Mes" dataDxfId="43"/>
    <tableColumn id="2" xr3:uid="{00000000-0010-0000-0000-000002000000}" name="Ingresos" dataDxfId="4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E1:H13" totalsRowShown="0" headerRowBorderDxfId="41" tableBorderDxfId="40" totalsRowBorderDxfId="39">
  <autoFilter ref="E1:H13" xr:uid="{00000000-0009-0000-0100-000009000000}"/>
  <tableColumns count="4">
    <tableColumn id="3" xr3:uid="{00000000-0010-0000-0100-000003000000}" name="Orden" dataDxfId="38"/>
    <tableColumn id="1" xr3:uid="{00000000-0010-0000-0100-000001000000}" name="Mes" dataDxfId="37"/>
    <tableColumn id="2" xr3:uid="{00000000-0010-0000-0100-000002000000}" name="Compras" dataDxfId="36"/>
    <tableColumn id="4" xr3:uid="{00000000-0010-0000-0100-000004000000}" name="%" dataDxfId="35">
      <calculatedColumnFormula>+Tabla9[[#This Row],[Compras]]/Tabla8[[#This Row],[Ingresos]]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J1:M13" totalsRowShown="0" headerRowBorderDxfId="34" tableBorderDxfId="33" totalsRowBorderDxfId="32">
  <autoFilter ref="J1:M13" xr:uid="{00000000-0009-0000-0100-00000A000000}"/>
  <tableColumns count="4">
    <tableColumn id="3" xr3:uid="{00000000-0010-0000-0200-000003000000}" name="Orden" dataDxfId="31"/>
    <tableColumn id="1" xr3:uid="{00000000-0010-0000-0200-000001000000}" name="Año: 2020" dataDxfId="30"/>
    <tableColumn id="2" xr3:uid="{00000000-0010-0000-0200-000002000000}" name="Gastos Indirectos" dataDxfId="29"/>
    <tableColumn id="4" xr3:uid="{00000000-0010-0000-0200-000004000000}" name="%" dataDxfId="28">
      <calculatedColumnFormula>+Tabla10[[#This Row],[Gastos Indirectos]]/Tabla8[[#This Row],[Ingresos]]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a11" displayName="Tabla11" ref="O1:R13" totalsRowShown="0" headerRowBorderDxfId="27" tableBorderDxfId="26" totalsRowBorderDxfId="25">
  <autoFilter ref="O1:R13" xr:uid="{00000000-0009-0000-0100-00000B000000}"/>
  <tableColumns count="4">
    <tableColumn id="3" xr3:uid="{00000000-0010-0000-0300-000003000000}" name="Orden" dataDxfId="24"/>
    <tableColumn id="1" xr3:uid="{00000000-0010-0000-0300-000001000000}" name="Año: 2020" dataDxfId="23"/>
    <tableColumn id="2" xr3:uid="{00000000-0010-0000-0300-000002000000}" name="Gasto Personal" dataDxfId="22"/>
    <tableColumn id="4" xr3:uid="{00000000-0010-0000-0300-000004000000}" name="%" dataDxfId="21">
      <calculatedColumnFormula>+Tabla11[[#This Row],[Gasto Personal]]/Tabla8[[#This Row],[Ingresos]]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4" displayName="Tabla14" ref="U1:AC13" totalsRowShown="0" headerRowDxfId="20" headerRowBorderDxfId="19" tableBorderDxfId="18" totalsRowBorderDxfId="17">
  <autoFilter ref="U1:AC13" xr:uid="{00000000-0009-0000-0100-00000D000000}"/>
  <tableColumns count="9">
    <tableColumn id="9" xr3:uid="{00000000-0010-0000-0400-000009000000}" name="Orden" dataDxfId="16"/>
    <tableColumn id="1" xr3:uid="{00000000-0010-0000-0400-000001000000}" name="Año: 2020" dataDxfId="15"/>
    <tableColumn id="2" xr3:uid="{00000000-0010-0000-0400-000002000000}" name="Ingresos" dataDxfId="14"/>
    <tableColumn id="3" xr3:uid="{00000000-0010-0000-0400-000003000000}" name="Compras" dataDxfId="13"/>
    <tableColumn id="4" xr3:uid="{00000000-0010-0000-0400-000004000000}" name="Beneficio Bruto" dataDxfId="12">
      <calculatedColumnFormula>+W2-X2</calculatedColumnFormula>
    </tableColumn>
    <tableColumn id="5" xr3:uid="{00000000-0010-0000-0400-000005000000}" name="Gasto Personal" dataDxfId="11"/>
    <tableColumn id="6" xr3:uid="{00000000-0010-0000-0400-000006000000}" name="Gastos Indirectos" dataDxfId="10"/>
    <tableColumn id="7" xr3:uid="{00000000-0010-0000-0400-000007000000}" name="Resultado Operativo" dataDxfId="9">
      <calculatedColumnFormula>+Y2-Z2-AA2</calculatedColumnFormula>
    </tableColumn>
    <tableColumn id="8" xr3:uid="{00000000-0010-0000-0400-000008000000}" name="Rentabilidad" dataDxfId="8" dataCellStyle="Porcentaje">
      <calculatedColumnFormula>IFERROR(AB2/W2,"")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uillermoregule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L108"/>
  <sheetViews>
    <sheetView showGridLines="0" showRowColHeaders="0" zoomScale="90" zoomScaleNormal="90" workbookViewId="0">
      <pane xSplit="12" topLeftCell="M1" activePane="topRight" state="frozen"/>
      <selection pane="topRight" activeCell="D10" sqref="D10"/>
    </sheetView>
  </sheetViews>
  <sheetFormatPr baseColWidth="10" defaultColWidth="7.75" defaultRowHeight="15" customHeight="1" zeroHeight="1" x14ac:dyDescent="0.25"/>
  <cols>
    <col min="1" max="1" width="37.625" style="1" customWidth="1"/>
    <col min="2" max="2" width="0.75" customWidth="1"/>
    <col min="3" max="12" width="13.75" customWidth="1"/>
  </cols>
  <sheetData>
    <row r="1" spans="1:12" s="20" customFormat="1" ht="30.75" customHeight="1" x14ac:dyDescent="0.3">
      <c r="A1" s="65" t="s">
        <v>55</v>
      </c>
    </row>
    <row r="2" spans="1:12" s="20" customFormat="1" ht="30.75" customHeight="1" x14ac:dyDescent="0.3">
      <c r="A2" s="65" t="s">
        <v>53</v>
      </c>
    </row>
    <row r="3" spans="1:12" s="20" customFormat="1" ht="30.75" customHeight="1" x14ac:dyDescent="0.3">
      <c r="A3" s="65" t="s">
        <v>54</v>
      </c>
    </row>
    <row r="4" spans="1:12" ht="27.75" customHeight="1" x14ac:dyDescent="0.4">
      <c r="C4" s="6" t="s">
        <v>2</v>
      </c>
    </row>
    <row r="5" spans="1:12" ht="64.5" customHeight="1" x14ac:dyDescent="0.7">
      <c r="C5" s="5" t="s">
        <v>52</v>
      </c>
    </row>
    <row r="6" spans="1:12" ht="24.95" customHeight="1" x14ac:dyDescent="0.25">
      <c r="C6" s="74" t="s">
        <v>50</v>
      </c>
      <c r="D6" s="74"/>
      <c r="E6" s="74"/>
      <c r="F6" s="74"/>
      <c r="G6" s="74"/>
      <c r="H6" s="74"/>
      <c r="I6" s="74"/>
      <c r="J6" s="74"/>
      <c r="K6" s="74"/>
      <c r="L6" s="74"/>
    </row>
    <row r="7" spans="1:12" ht="24.95" customHeight="1" x14ac:dyDescent="0.25">
      <c r="C7" s="3"/>
      <c r="D7" s="4"/>
      <c r="E7" s="4"/>
      <c r="F7" s="4"/>
      <c r="G7" s="4"/>
      <c r="H7" s="4"/>
      <c r="I7" s="4"/>
      <c r="J7" s="4"/>
      <c r="K7" s="4"/>
      <c r="L7" s="4"/>
    </row>
    <row r="8" spans="1:12" ht="24.95" customHeight="1" x14ac:dyDescent="0.25">
      <c r="C8" s="75"/>
      <c r="D8" s="75"/>
      <c r="E8" s="75"/>
      <c r="F8" s="75"/>
      <c r="G8" s="75"/>
      <c r="H8" s="75"/>
      <c r="I8" s="4"/>
      <c r="J8" s="4"/>
      <c r="K8" s="4"/>
      <c r="L8" s="4"/>
    </row>
    <row r="9" spans="1:12" ht="24.95" customHeight="1" x14ac:dyDescent="0.25">
      <c r="F9" s="20"/>
    </row>
    <row r="10" spans="1:12" ht="24.95" customHeight="1" x14ac:dyDescent="0.25"/>
    <row r="11" spans="1:12" s="20" customFormat="1" ht="24.95" customHeight="1" x14ac:dyDescent="0.25">
      <c r="A11" s="25"/>
    </row>
    <row r="12" spans="1:12" s="20" customFormat="1" ht="24.95" customHeight="1" x14ac:dyDescent="0.3">
      <c r="A12" s="66" t="s">
        <v>51</v>
      </c>
    </row>
    <row r="13" spans="1:12" ht="24.95" customHeight="1" x14ac:dyDescent="0.25"/>
    <row r="14" spans="1:12" ht="24.95" customHeight="1" x14ac:dyDescent="0.25"/>
    <row r="15" spans="1:12" ht="24.95" customHeight="1" x14ac:dyDescent="0.25"/>
    <row r="16" spans="1:12" ht="24.95" customHeight="1" x14ac:dyDescent="0.25"/>
    <row r="17" spans="3:3" ht="24.95" customHeight="1" x14ac:dyDescent="0.25"/>
    <row r="18" spans="3:3" ht="24.95" customHeight="1" x14ac:dyDescent="0.3">
      <c r="C18" s="22"/>
    </row>
    <row r="19" spans="3:3" ht="22.5" customHeight="1" x14ac:dyDescent="0.35">
      <c r="C19" s="64"/>
    </row>
    <row r="20" spans="3:3" ht="30" customHeight="1" x14ac:dyDescent="0.25"/>
    <row r="21" spans="3:3" ht="30" customHeight="1" x14ac:dyDescent="0.25"/>
    <row r="22" spans="3:3" ht="30" customHeight="1" x14ac:dyDescent="0.25"/>
    <row r="23" spans="3:3" ht="30" customHeight="1" x14ac:dyDescent="0.25"/>
    <row r="24" spans="3:3" ht="30" customHeight="1" x14ac:dyDescent="0.25"/>
    <row r="25" spans="3:3" ht="30" customHeight="1" x14ac:dyDescent="0.25"/>
    <row r="26" spans="3:3" ht="48" customHeight="1" x14ac:dyDescent="0.25"/>
    <row r="27" spans="3:3" ht="30" customHeight="1" x14ac:dyDescent="0.25"/>
    <row r="28" spans="3:3" ht="30" customHeight="1" x14ac:dyDescent="0.25"/>
    <row r="29" spans="3:3" ht="30" customHeight="1" x14ac:dyDescent="0.25"/>
    <row r="30" spans="3:3" ht="30" customHeight="1" x14ac:dyDescent="0.25"/>
    <row r="31" spans="3:3" ht="30" customHeight="1" x14ac:dyDescent="0.25"/>
    <row r="32" spans="3:3" ht="30" customHeight="1" x14ac:dyDescent="0.25"/>
    <row r="33" ht="48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2">
    <mergeCell ref="C6:L6"/>
    <mergeCell ref="C8:H8"/>
  </mergeCells>
  <hyperlinks>
    <hyperlink ref="A1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/>
  <dimension ref="A1:BW40"/>
  <sheetViews>
    <sheetView showGridLines="0"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8" sqref="M38"/>
    </sheetView>
  </sheetViews>
  <sheetFormatPr baseColWidth="10" defaultColWidth="11" defaultRowHeight="15.75" x14ac:dyDescent="0.25"/>
  <cols>
    <col min="1" max="1" width="21.625" style="10" customWidth="1"/>
    <col min="2" max="2" width="1.125" style="32" customWidth="1"/>
    <col min="3" max="3" width="1.875" style="2" customWidth="1"/>
    <col min="4" max="4" width="31" customWidth="1"/>
    <col min="5" max="5" width="15.625" customWidth="1"/>
    <col min="6" max="6" width="9" style="20" customWidth="1"/>
    <col min="7" max="12" width="10.625" customWidth="1"/>
    <col min="13" max="13" width="15.625" customWidth="1"/>
    <col min="14" max="14" width="9.5" style="20" bestFit="1" customWidth="1"/>
    <col min="15" max="18" width="10.625" customWidth="1"/>
    <col min="19" max="19" width="2.5" customWidth="1"/>
  </cols>
  <sheetData>
    <row r="1" spans="1:75" s="1" customFormat="1" ht="39" customHeight="1" x14ac:dyDescent="0.25">
      <c r="A1" s="77"/>
      <c r="B1" s="38"/>
      <c r="C1" s="29"/>
      <c r="D1" s="76"/>
      <c r="E1" s="76"/>
      <c r="F1" s="63"/>
      <c r="G1" s="76"/>
      <c r="H1" s="76"/>
      <c r="I1" s="76"/>
      <c r="J1" s="76"/>
      <c r="K1" s="76"/>
      <c r="L1" s="76"/>
      <c r="M1" s="76"/>
      <c r="N1" s="76"/>
      <c r="O1" s="76"/>
      <c r="P1" s="7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75" s="8" customFormat="1" ht="30" customHeight="1" x14ac:dyDescent="0.25">
      <c r="A2" s="77"/>
      <c r="B2" s="38"/>
      <c r="C2" s="29"/>
      <c r="D2" s="21"/>
      <c r="E2" s="18"/>
      <c r="F2" s="18"/>
      <c r="G2" s="17"/>
      <c r="H2" s="17"/>
      <c r="I2" s="17"/>
      <c r="J2" s="17"/>
      <c r="K2" s="19"/>
      <c r="L2" s="19"/>
      <c r="M2" s="19"/>
      <c r="N2" s="19"/>
      <c r="O2" s="19"/>
      <c r="P2" s="19"/>
      <c r="Q2" s="19"/>
      <c r="R2" s="19"/>
      <c r="S2" s="30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</row>
    <row r="3" spans="1:75" s="12" customFormat="1" ht="30" customHeight="1" x14ac:dyDescent="0.25">
      <c r="A3" s="11"/>
      <c r="C3" s="31"/>
      <c r="E3" s="13"/>
      <c r="F3" s="13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30"/>
    </row>
    <row r="4" spans="1:75" s="12" customFormat="1" ht="15" customHeight="1" thickBot="1" x14ac:dyDescent="0.3">
      <c r="A4" s="11"/>
      <c r="C4" s="31"/>
      <c r="D4" s="16"/>
      <c r="E4" s="37">
        <v>1</v>
      </c>
      <c r="F4" s="37"/>
      <c r="G4" s="37">
        <v>1</v>
      </c>
      <c r="H4" s="37">
        <v>1</v>
      </c>
      <c r="I4" s="37">
        <v>1</v>
      </c>
      <c r="J4" s="37">
        <v>1</v>
      </c>
      <c r="K4" s="37">
        <v>1</v>
      </c>
      <c r="L4" s="37">
        <v>0</v>
      </c>
      <c r="M4" s="37">
        <v>0</v>
      </c>
      <c r="N4" s="37"/>
      <c r="O4" s="37">
        <v>0</v>
      </c>
      <c r="P4" s="37">
        <v>0</v>
      </c>
      <c r="Q4" s="37">
        <v>0</v>
      </c>
      <c r="R4" s="37">
        <v>0</v>
      </c>
      <c r="S4" s="30"/>
    </row>
    <row r="5" spans="1:75" ht="19.5" customHeight="1" thickTop="1" thickBot="1" x14ac:dyDescent="0.3">
      <c r="C5" s="29"/>
      <c r="D5" s="34">
        <v>2020</v>
      </c>
      <c r="E5" s="35" t="s">
        <v>3</v>
      </c>
      <c r="F5" s="35" t="s">
        <v>56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35" t="s">
        <v>9</v>
      </c>
      <c r="M5" s="35" t="s">
        <v>10</v>
      </c>
      <c r="N5" s="35" t="s">
        <v>56</v>
      </c>
      <c r="O5" s="35" t="s">
        <v>11</v>
      </c>
      <c r="P5" s="35" t="s">
        <v>12</v>
      </c>
      <c r="Q5" s="35" t="s">
        <v>13</v>
      </c>
      <c r="R5" s="35" t="s">
        <v>14</v>
      </c>
      <c r="S5" s="30"/>
      <c r="T5" s="21"/>
    </row>
    <row r="6" spans="1:75" ht="17.25" thickTop="1" thickBot="1" x14ac:dyDescent="0.3">
      <c r="C6" s="29"/>
      <c r="D6" s="27" t="s">
        <v>15</v>
      </c>
      <c r="E6" s="28">
        <f>SUM(E7:E8)</f>
        <v>1200000</v>
      </c>
      <c r="F6" s="28"/>
      <c r="G6" s="28">
        <f t="shared" ref="G6:R6" si="0">SUM(G7:G8)</f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/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  <c r="S6" s="30"/>
      <c r="T6" s="21"/>
    </row>
    <row r="7" spans="1:75" s="20" customFormat="1" ht="17.25" thickTop="1" thickBot="1" x14ac:dyDescent="0.3">
      <c r="A7" s="10"/>
      <c r="B7" s="32"/>
      <c r="C7" s="29"/>
      <c r="D7" s="9" t="s">
        <v>1</v>
      </c>
      <c r="E7" s="26">
        <v>1000000</v>
      </c>
      <c r="F7" s="26"/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/>
      <c r="O7" s="26">
        <v>0</v>
      </c>
      <c r="P7" s="26">
        <v>0</v>
      </c>
      <c r="Q7" s="26">
        <v>0</v>
      </c>
      <c r="R7" s="26">
        <v>0</v>
      </c>
      <c r="S7" s="30"/>
      <c r="T7" s="21"/>
    </row>
    <row r="8" spans="1:75" s="20" customFormat="1" ht="17.25" thickTop="1" thickBot="1" x14ac:dyDescent="0.3">
      <c r="A8" s="10"/>
      <c r="B8" s="32"/>
      <c r="C8" s="29"/>
      <c r="D8" s="9" t="s">
        <v>43</v>
      </c>
      <c r="E8" s="26">
        <v>200000</v>
      </c>
      <c r="F8" s="26"/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/>
      <c r="O8" s="26">
        <v>0</v>
      </c>
      <c r="P8" s="26">
        <v>0</v>
      </c>
      <c r="Q8" s="26">
        <v>0</v>
      </c>
      <c r="R8" s="26">
        <v>0</v>
      </c>
      <c r="S8" s="30"/>
      <c r="T8" s="21"/>
    </row>
    <row r="9" spans="1:75" s="20" customFormat="1" ht="17.25" thickTop="1" thickBot="1" x14ac:dyDescent="0.3">
      <c r="A9" s="10"/>
      <c r="B9" s="32"/>
      <c r="C9" s="29"/>
      <c r="D9" s="9" t="s">
        <v>23</v>
      </c>
      <c r="E9" s="26">
        <v>0</v>
      </c>
      <c r="F9" s="26"/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/>
      <c r="O9" s="26">
        <v>0</v>
      </c>
      <c r="P9" s="26">
        <v>0</v>
      </c>
      <c r="Q9" s="26">
        <v>0</v>
      </c>
      <c r="R9" s="26">
        <v>0</v>
      </c>
      <c r="S9" s="30"/>
      <c r="T9" s="21"/>
    </row>
    <row r="10" spans="1:75" s="20" customFormat="1" ht="17.25" thickTop="1" thickBot="1" x14ac:dyDescent="0.3">
      <c r="A10" s="10"/>
      <c r="B10" s="32"/>
      <c r="C10" s="29"/>
      <c r="D10" s="9" t="s">
        <v>24</v>
      </c>
      <c r="E10" s="26"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0"/>
      <c r="T10" s="21"/>
    </row>
    <row r="11" spans="1:75" ht="17.25" thickTop="1" thickBot="1" x14ac:dyDescent="0.3">
      <c r="C11" s="29"/>
      <c r="D11" s="27" t="s">
        <v>58</v>
      </c>
      <c r="E11" s="28">
        <f>+E12</f>
        <v>800000</v>
      </c>
      <c r="F11" s="68">
        <f>+E11/$E$6</f>
        <v>0.66666666666666663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f>+M12</f>
        <v>0</v>
      </c>
      <c r="N11" s="78" t="str">
        <f>IFERROR(+M11/$M$6,"")</f>
        <v/>
      </c>
      <c r="O11" s="28">
        <v>0</v>
      </c>
      <c r="P11" s="28">
        <v>0</v>
      </c>
      <c r="Q11" s="28">
        <v>0</v>
      </c>
      <c r="R11" s="28">
        <v>0</v>
      </c>
      <c r="S11" s="30"/>
      <c r="T11" s="21"/>
    </row>
    <row r="12" spans="1:75" s="20" customFormat="1" ht="17.25" thickTop="1" thickBot="1" x14ac:dyDescent="0.3">
      <c r="A12" s="10"/>
      <c r="B12" s="32"/>
      <c r="C12" s="29"/>
      <c r="D12" s="9" t="s">
        <v>57</v>
      </c>
      <c r="E12" s="26">
        <v>800000</v>
      </c>
      <c r="F12" s="26"/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/>
      <c r="O12" s="26">
        <v>0</v>
      </c>
      <c r="P12" s="26">
        <v>0</v>
      </c>
      <c r="Q12" s="26">
        <v>0</v>
      </c>
      <c r="R12" s="26">
        <v>0</v>
      </c>
      <c r="S12" s="30"/>
      <c r="T12" s="21"/>
    </row>
    <row r="13" spans="1:75" ht="22.5" customHeight="1" thickTop="1" thickBot="1" x14ac:dyDescent="0.3">
      <c r="C13" s="29"/>
      <c r="D13" s="27" t="s">
        <v>22</v>
      </c>
      <c r="E13" s="28">
        <f>+E6-E11</f>
        <v>400000</v>
      </c>
      <c r="F13" s="68">
        <f>+E13/E6</f>
        <v>0.33333333333333331</v>
      </c>
      <c r="G13" s="28">
        <f t="shared" ref="G13:R13" si="1">+G6-G11</f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68" t="str">
        <f>IFERROR(+M13/M6,"")</f>
        <v/>
      </c>
      <c r="O13" s="28">
        <f t="shared" si="1"/>
        <v>0</v>
      </c>
      <c r="P13" s="28">
        <f t="shared" si="1"/>
        <v>0</v>
      </c>
      <c r="Q13" s="28">
        <f t="shared" si="1"/>
        <v>0</v>
      </c>
      <c r="R13" s="28">
        <f t="shared" si="1"/>
        <v>0</v>
      </c>
      <c r="S13" s="30"/>
      <c r="T13" s="21"/>
    </row>
    <row r="14" spans="1:75" s="20" customFormat="1" ht="6.75" customHeight="1" thickTop="1" thickBot="1" x14ac:dyDescent="0.3">
      <c r="A14" s="10"/>
      <c r="B14" s="32"/>
      <c r="C14" s="29"/>
      <c r="D14" s="69"/>
      <c r="E14" s="70"/>
      <c r="F14" s="7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30"/>
      <c r="T14" s="21"/>
    </row>
    <row r="15" spans="1:75" s="20" customFormat="1" ht="23.1" customHeight="1" thickTop="1" thickBot="1" x14ac:dyDescent="0.3">
      <c r="A15" s="10"/>
      <c r="B15" s="32"/>
      <c r="C15" s="29"/>
      <c r="D15" s="27" t="s">
        <v>48</v>
      </c>
      <c r="E15" s="33">
        <f>SUM(E16:E19)</f>
        <v>150000</v>
      </c>
      <c r="F15" s="68">
        <f>+E15/$E$6</f>
        <v>0.125</v>
      </c>
      <c r="G15" s="33">
        <f t="shared" ref="G15:R15" si="2">SUM(G16:G19)</f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78" t="str">
        <f>IFERROR(+M15/$M$6,"")</f>
        <v/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0"/>
      <c r="T15" s="21"/>
    </row>
    <row r="16" spans="1:75" s="20" customFormat="1" ht="20.100000000000001" customHeight="1" thickTop="1" thickBot="1" x14ac:dyDescent="0.3">
      <c r="A16" s="10"/>
      <c r="B16" s="32"/>
      <c r="C16" s="29"/>
      <c r="D16" s="9" t="s">
        <v>39</v>
      </c>
      <c r="E16" s="26">
        <v>100000</v>
      </c>
      <c r="F16" s="26"/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/>
      <c r="O16" s="26">
        <v>0</v>
      </c>
      <c r="P16" s="26">
        <v>0</v>
      </c>
      <c r="Q16" s="26">
        <v>0</v>
      </c>
      <c r="R16" s="26">
        <v>0</v>
      </c>
      <c r="S16" s="30"/>
      <c r="T16" s="21"/>
    </row>
    <row r="17" spans="1:19" s="20" customFormat="1" ht="20.100000000000001" customHeight="1" thickTop="1" thickBot="1" x14ac:dyDescent="0.3">
      <c r="A17" s="10"/>
      <c r="B17" s="32"/>
      <c r="C17" s="29"/>
      <c r="D17" s="9" t="s">
        <v>21</v>
      </c>
      <c r="E17" s="26">
        <v>50000</v>
      </c>
      <c r="F17" s="26"/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/>
      <c r="O17" s="26">
        <v>0</v>
      </c>
      <c r="P17" s="26">
        <v>0</v>
      </c>
      <c r="Q17" s="26">
        <v>0</v>
      </c>
      <c r="R17" s="26">
        <v>0</v>
      </c>
      <c r="S17" s="30"/>
    </row>
    <row r="18" spans="1:19" s="20" customFormat="1" ht="20.100000000000001" customHeight="1" thickTop="1" thickBot="1" x14ac:dyDescent="0.3">
      <c r="A18" s="10"/>
      <c r="B18" s="32"/>
      <c r="C18" s="29"/>
      <c r="D18" s="9" t="s">
        <v>20</v>
      </c>
      <c r="E18" s="26">
        <v>0</v>
      </c>
      <c r="F18" s="26"/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6">
        <v>0</v>
      </c>
      <c r="P18" s="26">
        <v>0</v>
      </c>
      <c r="Q18" s="26">
        <v>0</v>
      </c>
      <c r="R18" s="26">
        <v>0</v>
      </c>
      <c r="S18" s="30"/>
    </row>
    <row r="19" spans="1:19" s="20" customFormat="1" ht="20.100000000000001" customHeight="1" thickTop="1" thickBot="1" x14ac:dyDescent="0.3">
      <c r="A19" s="10"/>
      <c r="B19" s="32"/>
      <c r="C19" s="29"/>
      <c r="D19" s="9" t="s">
        <v>40</v>
      </c>
      <c r="E19" s="26">
        <v>0</v>
      </c>
      <c r="F19" s="26"/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6">
        <v>0</v>
      </c>
      <c r="P19" s="26">
        <v>0</v>
      </c>
      <c r="Q19" s="26">
        <v>0</v>
      </c>
      <c r="R19" s="26">
        <v>0</v>
      </c>
      <c r="S19" s="30"/>
    </row>
    <row r="20" spans="1:19" s="20" customFormat="1" ht="20.100000000000001" customHeight="1" thickTop="1" thickBot="1" x14ac:dyDescent="0.3">
      <c r="A20" s="10"/>
      <c r="B20" s="32"/>
      <c r="C20" s="29"/>
      <c r="D20" s="27" t="s">
        <v>46</v>
      </c>
      <c r="E20" s="33">
        <f>SUM(E21:E36)</f>
        <v>92000</v>
      </c>
      <c r="F20" s="68">
        <f>+E20/$E$6</f>
        <v>7.6666666666666661E-2</v>
      </c>
      <c r="G20" s="33">
        <f t="shared" ref="G20:R20" si="3">SUM(G21:G36)</f>
        <v>0</v>
      </c>
      <c r="H20" s="33">
        <f t="shared" si="3"/>
        <v>0</v>
      </c>
      <c r="I20" s="33">
        <f t="shared" si="3"/>
        <v>0</v>
      </c>
      <c r="J20" s="33">
        <f t="shared" si="3"/>
        <v>0</v>
      </c>
      <c r="K20" s="33">
        <f t="shared" si="3"/>
        <v>0</v>
      </c>
      <c r="L20" s="33">
        <f t="shared" si="3"/>
        <v>0</v>
      </c>
      <c r="M20" s="33">
        <f t="shared" si="3"/>
        <v>0</v>
      </c>
      <c r="N20" s="78" t="str">
        <f>IFERROR(+M20/$M$6,"")</f>
        <v/>
      </c>
      <c r="O20" s="33">
        <f t="shared" si="3"/>
        <v>0</v>
      </c>
      <c r="P20" s="33">
        <f t="shared" si="3"/>
        <v>0</v>
      </c>
      <c r="Q20" s="33">
        <f t="shared" si="3"/>
        <v>0</v>
      </c>
      <c r="R20" s="33">
        <f t="shared" si="3"/>
        <v>0</v>
      </c>
      <c r="S20" s="30"/>
    </row>
    <row r="21" spans="1:19" s="20" customFormat="1" ht="20.100000000000001" customHeight="1" thickTop="1" thickBot="1" x14ac:dyDescent="0.3">
      <c r="A21" s="10"/>
      <c r="B21" s="32"/>
      <c r="C21" s="29"/>
      <c r="D21" s="9" t="s">
        <v>19</v>
      </c>
      <c r="E21" s="26">
        <v>40000</v>
      </c>
      <c r="F21" s="26"/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/>
      <c r="O21" s="26">
        <v>0</v>
      </c>
      <c r="P21" s="26">
        <v>0</v>
      </c>
      <c r="Q21" s="26">
        <v>0</v>
      </c>
      <c r="R21" s="26">
        <v>0</v>
      </c>
      <c r="S21" s="30"/>
    </row>
    <row r="22" spans="1:19" s="20" customFormat="1" ht="20.100000000000001" customHeight="1" thickTop="1" thickBot="1" x14ac:dyDescent="0.3">
      <c r="A22" s="10"/>
      <c r="B22" s="32"/>
      <c r="C22" s="29"/>
      <c r="D22" s="9" t="s">
        <v>37</v>
      </c>
      <c r="E22" s="26">
        <v>5000</v>
      </c>
      <c r="F22" s="26"/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/>
      <c r="O22" s="26">
        <v>0</v>
      </c>
      <c r="P22" s="26">
        <v>0</v>
      </c>
      <c r="Q22" s="26">
        <v>0</v>
      </c>
      <c r="R22" s="26">
        <v>0</v>
      </c>
      <c r="S22" s="30"/>
    </row>
    <row r="23" spans="1:19" ht="20.100000000000001" customHeight="1" thickTop="1" thickBot="1" x14ac:dyDescent="0.3">
      <c r="C23" s="29"/>
      <c r="D23" s="9" t="s">
        <v>32</v>
      </c>
      <c r="E23" s="26">
        <v>3000</v>
      </c>
      <c r="F23" s="26"/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/>
      <c r="O23" s="26">
        <v>0</v>
      </c>
      <c r="P23" s="26">
        <v>0</v>
      </c>
      <c r="Q23" s="26">
        <v>0</v>
      </c>
      <c r="R23" s="26">
        <v>0</v>
      </c>
      <c r="S23" s="30"/>
    </row>
    <row r="24" spans="1:19" ht="20.100000000000001" customHeight="1" thickTop="1" thickBot="1" x14ac:dyDescent="0.3">
      <c r="C24" s="29"/>
      <c r="D24" s="9" t="s">
        <v>25</v>
      </c>
      <c r="E24" s="26">
        <v>4000</v>
      </c>
      <c r="F24" s="26"/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/>
      <c r="O24" s="26">
        <v>0</v>
      </c>
      <c r="P24" s="26">
        <v>0</v>
      </c>
      <c r="Q24" s="26">
        <v>0</v>
      </c>
      <c r="R24" s="26">
        <v>0</v>
      </c>
      <c r="S24" s="30"/>
    </row>
    <row r="25" spans="1:19" ht="20.100000000000001" customHeight="1" thickTop="1" thickBot="1" x14ac:dyDescent="0.3">
      <c r="C25" s="29"/>
      <c r="D25" s="9" t="s">
        <v>34</v>
      </c>
      <c r="E25" s="26">
        <v>1000</v>
      </c>
      <c r="F25" s="26"/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/>
      <c r="O25" s="26">
        <v>0</v>
      </c>
      <c r="P25" s="26">
        <v>0</v>
      </c>
      <c r="Q25" s="26">
        <v>0</v>
      </c>
      <c r="R25" s="26">
        <v>0</v>
      </c>
      <c r="S25" s="30"/>
    </row>
    <row r="26" spans="1:19" s="20" customFormat="1" ht="20.100000000000001" customHeight="1" thickTop="1" thickBot="1" x14ac:dyDescent="0.3">
      <c r="A26" s="10"/>
      <c r="B26" s="32"/>
      <c r="C26" s="29"/>
      <c r="D26" s="9" t="s">
        <v>30</v>
      </c>
      <c r="E26" s="26">
        <v>2000</v>
      </c>
      <c r="F26" s="26"/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/>
      <c r="O26" s="26">
        <v>0</v>
      </c>
      <c r="P26" s="26">
        <v>0</v>
      </c>
      <c r="Q26" s="26">
        <v>0</v>
      </c>
      <c r="R26" s="26">
        <v>0</v>
      </c>
      <c r="S26" s="30"/>
    </row>
    <row r="27" spans="1:19" s="20" customFormat="1" ht="20.100000000000001" customHeight="1" thickTop="1" thickBot="1" x14ac:dyDescent="0.3">
      <c r="A27" s="10"/>
      <c r="B27" s="32"/>
      <c r="C27" s="29"/>
      <c r="D27" s="9" t="s">
        <v>31</v>
      </c>
      <c r="E27" s="26">
        <v>6000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/>
      <c r="O27" s="26">
        <v>0</v>
      </c>
      <c r="P27" s="26">
        <v>0</v>
      </c>
      <c r="Q27" s="26">
        <v>0</v>
      </c>
      <c r="R27" s="26">
        <v>0</v>
      </c>
      <c r="S27" s="30"/>
    </row>
    <row r="28" spans="1:19" s="20" customFormat="1" ht="20.100000000000001" customHeight="1" thickTop="1" thickBot="1" x14ac:dyDescent="0.3">
      <c r="A28" s="10"/>
      <c r="B28" s="32"/>
      <c r="C28" s="29"/>
      <c r="D28" s="9" t="s">
        <v>35</v>
      </c>
      <c r="E28" s="26">
        <v>3000</v>
      </c>
      <c r="F28" s="26"/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/>
      <c r="O28" s="26">
        <v>0</v>
      </c>
      <c r="P28" s="26">
        <v>0</v>
      </c>
      <c r="Q28" s="26">
        <v>0</v>
      </c>
      <c r="R28" s="26">
        <v>0</v>
      </c>
      <c r="S28" s="30"/>
    </row>
    <row r="29" spans="1:19" s="20" customFormat="1" ht="20.100000000000001" customHeight="1" thickTop="1" thickBot="1" x14ac:dyDescent="0.3">
      <c r="A29" s="10"/>
      <c r="B29" s="32"/>
      <c r="C29" s="29"/>
      <c r="D29" s="9" t="s">
        <v>26</v>
      </c>
      <c r="E29" s="26">
        <v>2500</v>
      </c>
      <c r="F29" s="26"/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/>
      <c r="O29" s="26">
        <v>0</v>
      </c>
      <c r="P29" s="26">
        <v>0</v>
      </c>
      <c r="Q29" s="26">
        <v>0</v>
      </c>
      <c r="R29" s="26">
        <v>0</v>
      </c>
      <c r="S29" s="30"/>
    </row>
    <row r="30" spans="1:19" ht="20.100000000000001" customHeight="1" thickTop="1" thickBot="1" x14ac:dyDescent="0.3">
      <c r="C30" s="29"/>
      <c r="D30" s="9" t="s">
        <v>29</v>
      </c>
      <c r="E30" s="26">
        <v>10000</v>
      </c>
      <c r="F30" s="26"/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/>
      <c r="O30" s="26">
        <v>0</v>
      </c>
      <c r="P30" s="26">
        <v>0</v>
      </c>
      <c r="Q30" s="26">
        <v>0</v>
      </c>
      <c r="R30" s="26">
        <v>0</v>
      </c>
      <c r="S30" s="30"/>
    </row>
    <row r="31" spans="1:19" ht="20.100000000000001" customHeight="1" thickTop="1" thickBot="1" x14ac:dyDescent="0.3">
      <c r="C31" s="29"/>
      <c r="D31" s="9" t="s">
        <v>41</v>
      </c>
      <c r="E31" s="26">
        <v>0</v>
      </c>
      <c r="F31" s="26"/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/>
      <c r="O31" s="26">
        <v>0</v>
      </c>
      <c r="P31" s="26">
        <v>0</v>
      </c>
      <c r="Q31" s="26">
        <v>0</v>
      </c>
      <c r="R31" s="26">
        <v>0</v>
      </c>
      <c r="S31" s="30"/>
    </row>
    <row r="32" spans="1:19" s="20" customFormat="1" ht="20.100000000000001" customHeight="1" thickTop="1" thickBot="1" x14ac:dyDescent="0.3">
      <c r="A32" s="10"/>
      <c r="B32" s="32"/>
      <c r="C32" s="29"/>
      <c r="D32" s="9" t="s">
        <v>42</v>
      </c>
      <c r="E32" s="26">
        <v>0</v>
      </c>
      <c r="F32" s="26"/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/>
      <c r="O32" s="26">
        <v>0</v>
      </c>
      <c r="P32" s="26">
        <v>0</v>
      </c>
      <c r="Q32" s="26">
        <v>0</v>
      </c>
      <c r="R32" s="26">
        <v>0</v>
      </c>
      <c r="S32" s="30"/>
    </row>
    <row r="33" spans="1:19" ht="20.100000000000001" customHeight="1" thickTop="1" thickBot="1" x14ac:dyDescent="0.3">
      <c r="C33" s="29"/>
      <c r="D33" s="9" t="s">
        <v>28</v>
      </c>
      <c r="E33" s="26">
        <v>4000</v>
      </c>
      <c r="F33" s="26"/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/>
      <c r="O33" s="26">
        <v>0</v>
      </c>
      <c r="P33" s="26">
        <v>0</v>
      </c>
      <c r="Q33" s="26">
        <v>0</v>
      </c>
      <c r="R33" s="26">
        <v>0</v>
      </c>
      <c r="S33" s="30"/>
    </row>
    <row r="34" spans="1:19" ht="20.100000000000001" customHeight="1" thickTop="1" thickBot="1" x14ac:dyDescent="0.3">
      <c r="C34" s="29"/>
      <c r="D34" s="9" t="s">
        <v>27</v>
      </c>
      <c r="E34" s="26">
        <v>3500</v>
      </c>
      <c r="F34" s="26"/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/>
      <c r="O34" s="26">
        <v>0</v>
      </c>
      <c r="P34" s="26">
        <v>0</v>
      </c>
      <c r="Q34" s="26">
        <v>0</v>
      </c>
      <c r="R34" s="26">
        <v>0</v>
      </c>
      <c r="S34" s="30"/>
    </row>
    <row r="35" spans="1:19" ht="20.100000000000001" customHeight="1" thickTop="1" thickBot="1" x14ac:dyDescent="0.3">
      <c r="C35" s="29"/>
      <c r="D35" s="9" t="s">
        <v>33</v>
      </c>
      <c r="E35" s="26">
        <v>5000</v>
      </c>
      <c r="F35" s="26"/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/>
      <c r="O35" s="26">
        <v>0</v>
      </c>
      <c r="P35" s="26">
        <v>0</v>
      </c>
      <c r="Q35" s="26">
        <v>0</v>
      </c>
      <c r="R35" s="26">
        <v>0</v>
      </c>
      <c r="S35" s="30"/>
    </row>
    <row r="36" spans="1:19" ht="20.100000000000001" customHeight="1" thickTop="1" thickBot="1" x14ac:dyDescent="0.3">
      <c r="C36" s="29"/>
      <c r="D36" s="9" t="s">
        <v>36</v>
      </c>
      <c r="E36" s="26">
        <v>3000</v>
      </c>
      <c r="F36" s="26"/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/>
      <c r="O36" s="26">
        <v>0</v>
      </c>
      <c r="P36" s="26">
        <v>0</v>
      </c>
      <c r="Q36" s="26">
        <v>0</v>
      </c>
      <c r="R36" s="26">
        <v>0</v>
      </c>
      <c r="S36" s="30"/>
    </row>
    <row r="37" spans="1:19" s="20" customFormat="1" ht="22.5" customHeight="1" thickTop="1" thickBot="1" x14ac:dyDescent="0.3">
      <c r="A37" s="10"/>
      <c r="B37" s="32"/>
      <c r="C37" s="29"/>
      <c r="D37" s="27" t="s">
        <v>38</v>
      </c>
      <c r="E37" s="33">
        <f>+E13-E15-E20</f>
        <v>158000</v>
      </c>
      <c r="F37" s="67"/>
      <c r="G37" s="28">
        <f t="shared" ref="G37:R37" si="4">+G13-G15-G20</f>
        <v>0</v>
      </c>
      <c r="H37" s="28">
        <f t="shared" si="4"/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  <c r="M37" s="28">
        <f t="shared" si="4"/>
        <v>0</v>
      </c>
      <c r="N37" s="28"/>
      <c r="O37" s="28">
        <f t="shared" si="4"/>
        <v>0</v>
      </c>
      <c r="P37" s="28">
        <f t="shared" si="4"/>
        <v>0</v>
      </c>
      <c r="Q37" s="28">
        <f t="shared" si="4"/>
        <v>0</v>
      </c>
      <c r="R37" s="28">
        <f t="shared" si="4"/>
        <v>0</v>
      </c>
      <c r="S37" s="30"/>
    </row>
    <row r="38" spans="1:19" s="20" customFormat="1" ht="21" customHeight="1" thickTop="1" thickBot="1" x14ac:dyDescent="0.3">
      <c r="A38" s="10"/>
      <c r="B38" s="32"/>
      <c r="C38" s="29"/>
      <c r="D38" s="27" t="s">
        <v>16</v>
      </c>
      <c r="E38" s="73">
        <f>IFERROR(E37/E6,"")</f>
        <v>0.13166666666666665</v>
      </c>
      <c r="F38" s="73">
        <f>+E38</f>
        <v>0.13166666666666665</v>
      </c>
      <c r="G38" s="72" t="str">
        <f t="shared" ref="G38:R38" si="5">IFERROR(G37/G6,"")</f>
        <v/>
      </c>
      <c r="H38" s="72" t="str">
        <f t="shared" si="5"/>
        <v/>
      </c>
      <c r="I38" s="72" t="str">
        <f t="shared" si="5"/>
        <v/>
      </c>
      <c r="J38" s="72" t="str">
        <f t="shared" si="5"/>
        <v/>
      </c>
      <c r="K38" s="72" t="str">
        <f t="shared" si="5"/>
        <v/>
      </c>
      <c r="L38" s="72" t="str">
        <f t="shared" si="5"/>
        <v/>
      </c>
      <c r="M38" s="73" t="str">
        <f>IFERROR(M37/M6,"")</f>
        <v/>
      </c>
      <c r="N38" s="73" t="str">
        <f>+M38</f>
        <v/>
      </c>
      <c r="O38" s="72" t="str">
        <f t="shared" si="5"/>
        <v/>
      </c>
      <c r="P38" s="72" t="str">
        <f t="shared" si="5"/>
        <v/>
      </c>
      <c r="Q38" s="72" t="str">
        <f t="shared" si="5"/>
        <v/>
      </c>
      <c r="R38" s="72" t="str">
        <f t="shared" si="5"/>
        <v/>
      </c>
      <c r="S38" s="30"/>
    </row>
    <row r="39" spans="1:19" ht="16.5" thickTop="1" x14ac:dyDescent="0.25">
      <c r="C39" s="29"/>
      <c r="S39" s="30"/>
    </row>
    <row r="40" spans="1:19" x14ac:dyDescent="0.2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</row>
  </sheetData>
  <sortState xmlns:xlrd2="http://schemas.microsoft.com/office/spreadsheetml/2017/richdata2" ref="D19:K33">
    <sortCondition ref="D19:D33"/>
  </sortState>
  <mergeCells count="6">
    <mergeCell ref="M1:O1"/>
    <mergeCell ref="A1:A2"/>
    <mergeCell ref="D1:E1"/>
    <mergeCell ref="G1:H1"/>
    <mergeCell ref="I1:J1"/>
    <mergeCell ref="K1:L1"/>
  </mergeCells>
  <printOptions horizontalCentered="1"/>
  <pageMargins left="0.11811023622047245" right="0.11811023622047245" top="0.74803149606299213" bottom="0.15748031496062992" header="0.31496062992125984" footer="0.11811023622047245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N13"/>
  <sheetViews>
    <sheetView workbookViewId="0">
      <selection activeCell="G9" sqref="G9"/>
    </sheetView>
  </sheetViews>
  <sheetFormatPr baseColWidth="10" defaultRowHeight="15.75" x14ac:dyDescent="0.25"/>
  <cols>
    <col min="1" max="1" width="22.625" bestFit="1" customWidth="1"/>
    <col min="2" max="4" width="11.75" bestFit="1" customWidth="1"/>
    <col min="5" max="5" width="12.375" bestFit="1" customWidth="1"/>
    <col min="6" max="6" width="14.375" bestFit="1" customWidth="1"/>
    <col min="7" max="7" width="13.75" bestFit="1" customWidth="1"/>
    <col min="8" max="8" width="13" bestFit="1" customWidth="1"/>
    <col min="9" max="10" width="12.375" bestFit="1" customWidth="1"/>
    <col min="11" max="11" width="12.125" bestFit="1" customWidth="1"/>
    <col min="12" max="12" width="11.75" bestFit="1" customWidth="1"/>
    <col min="13" max="14" width="12.625" bestFit="1" customWidth="1"/>
  </cols>
  <sheetData>
    <row r="4" spans="1:14" ht="16.5" thickBot="1" x14ac:dyDescent="0.3"/>
    <row r="5" spans="1:14" s="20" customFormat="1" ht="17.25" thickTop="1" thickBot="1" x14ac:dyDescent="0.3">
      <c r="A5" s="34" t="s">
        <v>44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14</v>
      </c>
      <c r="N5" s="35" t="s">
        <v>0</v>
      </c>
    </row>
    <row r="6" spans="1:14" s="20" customFormat="1" ht="17.25" thickTop="1" thickBot="1" x14ac:dyDescent="0.3">
      <c r="A6" s="27" t="s">
        <v>15</v>
      </c>
      <c r="B6" s="28">
        <f>EERR!E$6</f>
        <v>1200000</v>
      </c>
      <c r="C6" s="28">
        <f>EERR!G$6</f>
        <v>0</v>
      </c>
      <c r="D6" s="28">
        <f>EERR!H$6</f>
        <v>0</v>
      </c>
      <c r="E6" s="28">
        <f>EERR!I$6</f>
        <v>0</v>
      </c>
      <c r="F6" s="28">
        <f>EERR!J$6</f>
        <v>0</v>
      </c>
      <c r="G6" s="28">
        <f>EERR!K$6</f>
        <v>0</v>
      </c>
      <c r="H6" s="28">
        <f>EERR!L$6</f>
        <v>0</v>
      </c>
      <c r="I6" s="28">
        <f>EERR!M$6</f>
        <v>0</v>
      </c>
      <c r="J6" s="28">
        <f>EERR!O$6</f>
        <v>0</v>
      </c>
      <c r="K6" s="28">
        <f>EERR!P$6</f>
        <v>0</v>
      </c>
      <c r="L6" s="28">
        <f>EERR!Q$6</f>
        <v>0</v>
      </c>
      <c r="M6" s="28">
        <f>EERR!R$6</f>
        <v>0</v>
      </c>
      <c r="N6" s="28" t="e">
        <f>EERR!#REF!</f>
        <v>#REF!</v>
      </c>
    </row>
    <row r="7" spans="1:14" s="20" customFormat="1" ht="17.25" thickTop="1" thickBot="1" x14ac:dyDescent="0.3">
      <c r="A7" s="27" t="s">
        <v>18</v>
      </c>
      <c r="B7" s="28">
        <f>EERR!E$11</f>
        <v>800000</v>
      </c>
      <c r="C7" s="28">
        <f>EERR!G$11</f>
        <v>0</v>
      </c>
      <c r="D7" s="28">
        <f>EERR!H$11</f>
        <v>0</v>
      </c>
      <c r="E7" s="28">
        <f>EERR!I$11</f>
        <v>0</v>
      </c>
      <c r="F7" s="28">
        <f>EERR!J$11</f>
        <v>0</v>
      </c>
      <c r="G7" s="28">
        <f>EERR!K$11</f>
        <v>0</v>
      </c>
      <c r="H7" s="28">
        <f>EERR!L$11</f>
        <v>0</v>
      </c>
      <c r="I7" s="28">
        <f>EERR!M$11</f>
        <v>0</v>
      </c>
      <c r="J7" s="28">
        <f>EERR!O$11</f>
        <v>0</v>
      </c>
      <c r="K7" s="28">
        <f>EERR!P$11</f>
        <v>0</v>
      </c>
      <c r="L7" s="28">
        <f>EERR!Q$11</f>
        <v>0</v>
      </c>
      <c r="M7" s="28">
        <f>EERR!R$11</f>
        <v>0</v>
      </c>
      <c r="N7" s="28" t="e">
        <f>EERR!#REF!</f>
        <v>#REF!</v>
      </c>
    </row>
    <row r="8" spans="1:14" s="20" customFormat="1" ht="22.5" customHeight="1" thickTop="1" thickBot="1" x14ac:dyDescent="0.3">
      <c r="A8" s="9" t="s">
        <v>22</v>
      </c>
      <c r="B8" s="24">
        <f>EERR!E13</f>
        <v>400000</v>
      </c>
      <c r="C8" s="24">
        <f t="shared" ref="C8:N8" si="0">+C6-C7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 t="e">
        <f t="shared" si="0"/>
        <v>#REF!</v>
      </c>
    </row>
    <row r="9" spans="1:14" s="20" customFormat="1" ht="20.100000000000001" customHeight="1" thickTop="1" thickBot="1" x14ac:dyDescent="0.3">
      <c r="A9" s="27" t="s">
        <v>45</v>
      </c>
      <c r="B9" s="33">
        <f>EERR!E$15</f>
        <v>150000</v>
      </c>
      <c r="C9" s="33">
        <f>EERR!G$15</f>
        <v>0</v>
      </c>
      <c r="D9" s="33">
        <f>EERR!H$15</f>
        <v>0</v>
      </c>
      <c r="E9" s="33">
        <f>EERR!I$15</f>
        <v>0</v>
      </c>
      <c r="F9" s="33">
        <f>EERR!J$15</f>
        <v>0</v>
      </c>
      <c r="G9" s="33">
        <f>EERR!K$15</f>
        <v>0</v>
      </c>
      <c r="H9" s="33">
        <f>EERR!L$15</f>
        <v>0</v>
      </c>
      <c r="I9" s="33">
        <f>EERR!M$15</f>
        <v>0</v>
      </c>
      <c r="J9" s="33">
        <f>EERR!O$15</f>
        <v>0</v>
      </c>
      <c r="K9" s="33">
        <f>EERR!P$15</f>
        <v>0</v>
      </c>
      <c r="L9" s="33">
        <f>EERR!Q$15</f>
        <v>0</v>
      </c>
      <c r="M9" s="33">
        <f>EERR!R$15</f>
        <v>0</v>
      </c>
      <c r="N9" s="33" t="e">
        <f>EERR!#REF!</f>
        <v>#REF!</v>
      </c>
    </row>
    <row r="10" spans="1:14" s="20" customFormat="1" ht="20.100000000000001" customHeight="1" thickTop="1" thickBot="1" x14ac:dyDescent="0.3">
      <c r="A10" s="27" t="s">
        <v>46</v>
      </c>
      <c r="B10" s="33">
        <f>EERR!E$20</f>
        <v>92000</v>
      </c>
      <c r="C10" s="33">
        <f>EERR!G$20</f>
        <v>0</v>
      </c>
      <c r="D10" s="33">
        <f>EERR!H$20</f>
        <v>0</v>
      </c>
      <c r="E10" s="33">
        <f>EERR!I$20</f>
        <v>0</v>
      </c>
      <c r="F10" s="33">
        <f>EERR!J$20</f>
        <v>0</v>
      </c>
      <c r="G10" s="33">
        <f>EERR!K$20</f>
        <v>0</v>
      </c>
      <c r="H10" s="33">
        <f>EERR!L$20</f>
        <v>0</v>
      </c>
      <c r="I10" s="33">
        <f>EERR!M$20</f>
        <v>0</v>
      </c>
      <c r="J10" s="33">
        <f>EERR!O$20</f>
        <v>0</v>
      </c>
      <c r="K10" s="33">
        <f>EERR!P$20</f>
        <v>0</v>
      </c>
      <c r="L10" s="33">
        <f>EERR!Q$20</f>
        <v>0</v>
      </c>
      <c r="M10" s="33">
        <f>EERR!R$20</f>
        <v>0</v>
      </c>
      <c r="N10" s="33" t="e">
        <f>EERR!#REF!</f>
        <v>#REF!</v>
      </c>
    </row>
    <row r="11" spans="1:14" s="20" customFormat="1" ht="22.5" customHeight="1" thickTop="1" thickBot="1" x14ac:dyDescent="0.3">
      <c r="A11" s="27" t="s">
        <v>38</v>
      </c>
      <c r="B11" s="26">
        <f>EERR!E37</f>
        <v>158000</v>
      </c>
      <c r="C11" s="26">
        <f t="shared" ref="C11:N11" si="1">+C8-C9-C10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 t="e">
        <f t="shared" si="1"/>
        <v>#REF!</v>
      </c>
    </row>
    <row r="12" spans="1:14" s="20" customFormat="1" ht="21" customHeight="1" thickTop="1" thickBot="1" x14ac:dyDescent="0.3">
      <c r="A12" s="27" t="s">
        <v>16</v>
      </c>
      <c r="B12" s="36">
        <f>EERR!E38</f>
        <v>0.13166666666666665</v>
      </c>
      <c r="C12" s="36" t="str">
        <f t="shared" ref="C12:N12" si="2">IFERROR(C11/C6,"")</f>
        <v/>
      </c>
      <c r="D12" s="36" t="str">
        <f t="shared" si="2"/>
        <v/>
      </c>
      <c r="E12" s="36" t="str">
        <f t="shared" si="2"/>
        <v/>
      </c>
      <c r="F12" s="36" t="str">
        <f t="shared" si="2"/>
        <v/>
      </c>
      <c r="G12" s="36" t="str">
        <f t="shared" si="2"/>
        <v/>
      </c>
      <c r="H12" s="36" t="str">
        <f t="shared" si="2"/>
        <v/>
      </c>
      <c r="I12" s="36" t="str">
        <f t="shared" si="2"/>
        <v/>
      </c>
      <c r="J12" s="36" t="str">
        <f t="shared" si="2"/>
        <v/>
      </c>
      <c r="K12" s="36" t="str">
        <f t="shared" si="2"/>
        <v/>
      </c>
      <c r="L12" s="36" t="str">
        <f t="shared" si="2"/>
        <v/>
      </c>
      <c r="M12" s="36" t="str">
        <f t="shared" si="2"/>
        <v/>
      </c>
      <c r="N12" s="36" t="str">
        <f t="shared" si="2"/>
        <v/>
      </c>
    </row>
    <row r="13" spans="1:14" ht="16.5" thickTop="1" x14ac:dyDescent="0.25"/>
  </sheetData>
  <conditionalFormatting sqref="F11:H11">
    <cfRule type="iconSet" priority="1">
      <iconSet iconSet="3Arrows">
        <cfvo type="percent" val="0"/>
        <cfvo type="num" val="1000000" gte="0"/>
        <cfvo type="num" val="1300000"/>
      </iconSet>
    </cfRule>
  </conditionalFormatting>
  <conditionalFormatting sqref="B8:N8">
    <cfRule type="cellIs" dxfId="7" priority="6" operator="lessThan">
      <formula>0</formula>
    </cfRule>
    <cfRule type="cellIs" dxfId="6" priority="7" operator="greaterThan">
      <formula>0</formula>
    </cfRule>
  </conditionalFormatting>
  <conditionalFormatting sqref="F8:H8">
    <cfRule type="iconSet" priority="5">
      <iconSet iconSet="3Arrows">
        <cfvo type="percent" val="0"/>
        <cfvo type="num" val="1000000" gte="0"/>
        <cfvo type="num" val="1300000"/>
      </iconSet>
    </cfRule>
  </conditionalFormatting>
  <conditionalFormatting sqref="B11:N11">
    <cfRule type="cellIs" dxfId="5" priority="2" operator="lessThan">
      <formula>0</formula>
    </cfRule>
    <cfRule type="cellIs" dxfId="4" priority="3" operator="greater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15E9939-75B6-47AC-8151-A5E27C25483D}">
            <x14:iconSet iconSet="3Triangles">
              <x14:cfvo type="percent">
                <xm:f>0</xm:f>
              </x14:cfvo>
              <x14:cfvo type="percent">
                <xm:f>11</xm:f>
              </x14:cfvo>
              <x14:cfvo type="percent" gte="0">
                <xm:f>12</xm:f>
              </x14:cfvo>
            </x14:iconSet>
          </x14:cfRule>
          <xm:sqref>B12:N12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4"/>
  <sheetViews>
    <sheetView topLeftCell="S1" workbookViewId="0">
      <selection activeCell="V2" sqref="V2:W13"/>
    </sheetView>
  </sheetViews>
  <sheetFormatPr baseColWidth="10" defaultRowHeight="15.75" x14ac:dyDescent="0.25"/>
  <cols>
    <col min="2" max="3" width="12.625" bestFit="1" customWidth="1"/>
    <col min="5" max="5" width="11.75" customWidth="1"/>
    <col min="6" max="7" width="12.625" bestFit="1" customWidth="1"/>
    <col min="9" max="9" width="11.75" customWidth="1"/>
    <col min="10" max="10" width="17.625" customWidth="1"/>
    <col min="13" max="13" width="11" style="23"/>
    <col min="14" max="14" width="11.75" customWidth="1"/>
    <col min="15" max="15" width="11.75" bestFit="1" customWidth="1"/>
    <col min="17" max="17" width="11.75" bestFit="1" customWidth="1"/>
    <col min="21" max="21" width="11.75" customWidth="1"/>
    <col min="22" max="23" width="12.625" bestFit="1" customWidth="1"/>
    <col min="24" max="24" width="16.25" customWidth="1"/>
    <col min="25" max="25" width="15.875" customWidth="1"/>
    <col min="26" max="26" width="17.625" customWidth="1"/>
    <col min="27" max="27" width="20.125" customWidth="1"/>
    <col min="28" max="28" width="14.125" customWidth="1"/>
  </cols>
  <sheetData>
    <row r="1" spans="1:29" ht="30.75" thickBot="1" x14ac:dyDescent="0.3">
      <c r="A1" s="46" t="s">
        <v>49</v>
      </c>
      <c r="B1" s="41" t="s">
        <v>17</v>
      </c>
      <c r="C1" s="42" t="s">
        <v>15</v>
      </c>
      <c r="E1" s="46" t="s">
        <v>49</v>
      </c>
      <c r="F1" s="41" t="s">
        <v>17</v>
      </c>
      <c r="G1" s="42" t="s">
        <v>18</v>
      </c>
      <c r="H1" s="53" t="s">
        <v>47</v>
      </c>
      <c r="J1" s="46" t="s">
        <v>49</v>
      </c>
      <c r="K1" s="41" t="s">
        <v>44</v>
      </c>
      <c r="L1" s="42" t="s">
        <v>46</v>
      </c>
      <c r="M1" s="53" t="s">
        <v>47</v>
      </c>
      <c r="O1" s="46" t="s">
        <v>49</v>
      </c>
      <c r="P1" s="41" t="s">
        <v>44</v>
      </c>
      <c r="Q1" s="42" t="s">
        <v>45</v>
      </c>
      <c r="R1" s="49" t="s">
        <v>47</v>
      </c>
      <c r="U1" s="60" t="s">
        <v>49</v>
      </c>
      <c r="V1" s="41" t="s">
        <v>44</v>
      </c>
      <c r="W1" s="60" t="s">
        <v>15</v>
      </c>
      <c r="X1" s="60" t="s">
        <v>18</v>
      </c>
      <c r="Y1" s="61" t="s">
        <v>22</v>
      </c>
      <c r="Z1" s="60" t="s">
        <v>45</v>
      </c>
      <c r="AA1" s="60" t="s">
        <v>46</v>
      </c>
      <c r="AB1" s="60" t="s">
        <v>38</v>
      </c>
      <c r="AC1" s="42" t="s">
        <v>16</v>
      </c>
    </row>
    <row r="2" spans="1:29" ht="17.25" thickTop="1" thickBot="1" x14ac:dyDescent="0.3">
      <c r="A2" s="45">
        <v>1</v>
      </c>
      <c r="B2" s="39" t="s">
        <v>3</v>
      </c>
      <c r="C2" s="40">
        <f>EERR!E$6</f>
        <v>1200000</v>
      </c>
      <c r="E2" s="45">
        <v>1</v>
      </c>
      <c r="F2" s="39" t="s">
        <v>3</v>
      </c>
      <c r="G2" s="40">
        <f>EERR!E$11</f>
        <v>800000</v>
      </c>
      <c r="H2" s="50">
        <f>+Tabla9[[#This Row],[Compras]]/Tabla8[[#This Row],[Ingresos]]</f>
        <v>0.66666666666666663</v>
      </c>
      <c r="J2" s="45">
        <v>1</v>
      </c>
      <c r="K2" s="39" t="s">
        <v>3</v>
      </c>
      <c r="L2" s="47">
        <f>EERR!E$20</f>
        <v>92000</v>
      </c>
      <c r="M2" s="57">
        <f>+Tabla10[[#This Row],[Gastos Indirectos]]/Tabla8[[#This Row],[Ingresos]]</f>
        <v>7.6666666666666661E-2</v>
      </c>
      <c r="O2" s="45">
        <v>1</v>
      </c>
      <c r="P2" s="39" t="s">
        <v>3</v>
      </c>
      <c r="Q2" s="47">
        <f>EERR!E$15</f>
        <v>150000</v>
      </c>
      <c r="R2" s="54">
        <f>+Tabla11[[#This Row],[Gasto Personal]]/Tabla8[[#This Row],[Ingresos]]</f>
        <v>0.125</v>
      </c>
      <c r="U2" s="45">
        <v>1</v>
      </c>
      <c r="V2" s="39" t="s">
        <v>3</v>
      </c>
      <c r="W2" s="28">
        <f>EERR!E$6</f>
        <v>1200000</v>
      </c>
      <c r="X2" s="28">
        <f>EERR!E$11</f>
        <v>800000</v>
      </c>
      <c r="Y2" s="24">
        <f t="shared" ref="Y2:Y13" si="0">+W2-X2</f>
        <v>400000</v>
      </c>
      <c r="Z2" s="33">
        <f>EERR!E$15</f>
        <v>150000</v>
      </c>
      <c r="AA2" s="33">
        <f>EERR!E$20</f>
        <v>92000</v>
      </c>
      <c r="AB2" s="26">
        <f t="shared" ref="AB2:AB13" si="1">+Y2-Z2-AA2</f>
        <v>158000</v>
      </c>
      <c r="AC2" s="62">
        <f t="shared" ref="AC2:AC13" si="2">IFERROR(AB2/W2,"")</f>
        <v>0.13166666666666665</v>
      </c>
    </row>
    <row r="3" spans="1:29" ht="17.25" thickTop="1" thickBot="1" x14ac:dyDescent="0.3">
      <c r="A3" s="45">
        <v>2</v>
      </c>
      <c r="B3" s="39" t="s">
        <v>4</v>
      </c>
      <c r="C3" s="40">
        <f>EERR!G$6</f>
        <v>0</v>
      </c>
      <c r="E3" s="39">
        <v>2</v>
      </c>
      <c r="F3" s="39" t="s">
        <v>4</v>
      </c>
      <c r="G3" s="40">
        <f>EERR!G$11</f>
        <v>0</v>
      </c>
      <c r="H3" s="51" t="e">
        <f>+Tabla9[[#This Row],[Compras]]/Tabla8[[#This Row],[Ingresos]]</f>
        <v>#DIV/0!</v>
      </c>
      <c r="J3" s="39">
        <v>2</v>
      </c>
      <c r="K3" s="39" t="s">
        <v>4</v>
      </c>
      <c r="L3" s="47">
        <f>EERR!G$20</f>
        <v>0</v>
      </c>
      <c r="M3" s="58" t="e">
        <f>+Tabla10[[#This Row],[Gastos Indirectos]]/Tabla8[[#This Row],[Ingresos]]</f>
        <v>#DIV/0!</v>
      </c>
      <c r="O3" s="39">
        <v>2</v>
      </c>
      <c r="P3" s="39" t="s">
        <v>4</v>
      </c>
      <c r="Q3" s="47">
        <f>EERR!G$15</f>
        <v>0</v>
      </c>
      <c r="R3" s="55" t="e">
        <f>+Tabla11[[#This Row],[Gasto Personal]]/Tabla8[[#This Row],[Ingresos]]</f>
        <v>#DIV/0!</v>
      </c>
      <c r="U3" s="39">
        <v>2</v>
      </c>
      <c r="V3" s="39" t="s">
        <v>4</v>
      </c>
      <c r="W3" s="28">
        <f>EERR!G$6</f>
        <v>0</v>
      </c>
      <c r="X3" s="28">
        <f>EERR!G$11</f>
        <v>0</v>
      </c>
      <c r="Y3" s="24">
        <f t="shared" si="0"/>
        <v>0</v>
      </c>
      <c r="Z3" s="33">
        <f>EERR!G$15</f>
        <v>0</v>
      </c>
      <c r="AA3" s="33">
        <f>EERR!G$20</f>
        <v>0</v>
      </c>
      <c r="AB3" s="26">
        <f t="shared" si="1"/>
        <v>0</v>
      </c>
      <c r="AC3" s="62" t="str">
        <f t="shared" si="2"/>
        <v/>
      </c>
    </row>
    <row r="4" spans="1:29" ht="17.25" thickTop="1" thickBot="1" x14ac:dyDescent="0.3">
      <c r="A4" s="45">
        <v>3</v>
      </c>
      <c r="B4" s="39" t="s">
        <v>5</v>
      </c>
      <c r="C4" s="40">
        <f>EERR!H$6</f>
        <v>0</v>
      </c>
      <c r="E4" s="39">
        <v>3</v>
      </c>
      <c r="F4" s="39" t="s">
        <v>5</v>
      </c>
      <c r="G4" s="40">
        <f>EERR!H$11</f>
        <v>0</v>
      </c>
      <c r="H4" s="51" t="e">
        <f>+Tabla9[[#This Row],[Compras]]/Tabla8[[#This Row],[Ingresos]]</f>
        <v>#DIV/0!</v>
      </c>
      <c r="J4" s="39">
        <v>3</v>
      </c>
      <c r="K4" s="39" t="s">
        <v>5</v>
      </c>
      <c r="L4" s="47">
        <f>EERR!H$20</f>
        <v>0</v>
      </c>
      <c r="M4" s="58" t="e">
        <f>+Tabla10[[#This Row],[Gastos Indirectos]]/Tabla8[[#This Row],[Ingresos]]</f>
        <v>#DIV/0!</v>
      </c>
      <c r="O4" s="39">
        <v>3</v>
      </c>
      <c r="P4" s="39" t="s">
        <v>5</v>
      </c>
      <c r="Q4" s="47">
        <f>EERR!H$15</f>
        <v>0</v>
      </c>
      <c r="R4" s="55" t="e">
        <f>+Tabla11[[#This Row],[Gasto Personal]]/Tabla8[[#This Row],[Ingresos]]</f>
        <v>#DIV/0!</v>
      </c>
      <c r="U4" s="39">
        <v>3</v>
      </c>
      <c r="V4" s="39" t="s">
        <v>5</v>
      </c>
      <c r="W4" s="28">
        <f>EERR!H$6</f>
        <v>0</v>
      </c>
      <c r="X4" s="28">
        <f>EERR!H$11</f>
        <v>0</v>
      </c>
      <c r="Y4" s="24">
        <f t="shared" si="0"/>
        <v>0</v>
      </c>
      <c r="Z4" s="33">
        <f>EERR!H$15</f>
        <v>0</v>
      </c>
      <c r="AA4" s="33">
        <f>EERR!H$20</f>
        <v>0</v>
      </c>
      <c r="AB4" s="26">
        <f t="shared" si="1"/>
        <v>0</v>
      </c>
      <c r="AC4" s="62" t="str">
        <f t="shared" si="2"/>
        <v/>
      </c>
    </row>
    <row r="5" spans="1:29" ht="17.25" thickTop="1" thickBot="1" x14ac:dyDescent="0.3">
      <c r="A5" s="45">
        <v>4</v>
      </c>
      <c r="B5" s="39" t="s">
        <v>6</v>
      </c>
      <c r="C5" s="40">
        <f>EERR!I$6</f>
        <v>0</v>
      </c>
      <c r="E5" s="39">
        <v>4</v>
      </c>
      <c r="F5" s="39" t="s">
        <v>6</v>
      </c>
      <c r="G5" s="40">
        <f>EERR!I$11</f>
        <v>0</v>
      </c>
      <c r="H5" s="51" t="e">
        <f>+Tabla9[[#This Row],[Compras]]/Tabla8[[#This Row],[Ingresos]]</f>
        <v>#DIV/0!</v>
      </c>
      <c r="J5" s="39">
        <v>4</v>
      </c>
      <c r="K5" s="39" t="s">
        <v>6</v>
      </c>
      <c r="L5" s="47">
        <f>EERR!I$20</f>
        <v>0</v>
      </c>
      <c r="M5" s="58" t="e">
        <f>+Tabla10[[#This Row],[Gastos Indirectos]]/Tabla8[[#This Row],[Ingresos]]</f>
        <v>#DIV/0!</v>
      </c>
      <c r="O5" s="39">
        <v>4</v>
      </c>
      <c r="P5" s="39" t="s">
        <v>6</v>
      </c>
      <c r="Q5" s="47">
        <f>EERR!I$15</f>
        <v>0</v>
      </c>
      <c r="R5" s="55" t="e">
        <f>+Tabla11[[#This Row],[Gasto Personal]]/Tabla8[[#This Row],[Ingresos]]</f>
        <v>#DIV/0!</v>
      </c>
      <c r="U5" s="39">
        <v>4</v>
      </c>
      <c r="V5" s="39" t="s">
        <v>6</v>
      </c>
      <c r="W5" s="28">
        <f>EERR!I$6</f>
        <v>0</v>
      </c>
      <c r="X5" s="28">
        <f>EERR!I$11</f>
        <v>0</v>
      </c>
      <c r="Y5" s="24">
        <f t="shared" si="0"/>
        <v>0</v>
      </c>
      <c r="Z5" s="33">
        <f>EERR!I$15</f>
        <v>0</v>
      </c>
      <c r="AA5" s="33">
        <f>EERR!I$20</f>
        <v>0</v>
      </c>
      <c r="AB5" s="26">
        <f t="shared" si="1"/>
        <v>0</v>
      </c>
      <c r="AC5" s="62" t="str">
        <f t="shared" si="2"/>
        <v/>
      </c>
    </row>
    <row r="6" spans="1:29" ht="17.25" thickTop="1" thickBot="1" x14ac:dyDescent="0.3">
      <c r="A6" s="45">
        <v>5</v>
      </c>
      <c r="B6" s="39" t="s">
        <v>7</v>
      </c>
      <c r="C6" s="40">
        <f>EERR!J$6</f>
        <v>0</v>
      </c>
      <c r="E6" s="39">
        <v>5</v>
      </c>
      <c r="F6" s="39" t="s">
        <v>7</v>
      </c>
      <c r="G6" s="40">
        <f>EERR!J$11</f>
        <v>0</v>
      </c>
      <c r="H6" s="51" t="e">
        <f>+Tabla9[[#This Row],[Compras]]/Tabla8[[#This Row],[Ingresos]]</f>
        <v>#DIV/0!</v>
      </c>
      <c r="J6" s="39">
        <v>5</v>
      </c>
      <c r="K6" s="39" t="s">
        <v>7</v>
      </c>
      <c r="L6" s="47">
        <f>EERR!J$20</f>
        <v>0</v>
      </c>
      <c r="M6" s="58" t="e">
        <f>+Tabla10[[#This Row],[Gastos Indirectos]]/Tabla8[[#This Row],[Ingresos]]</f>
        <v>#DIV/0!</v>
      </c>
      <c r="O6" s="39">
        <v>5</v>
      </c>
      <c r="P6" s="39" t="s">
        <v>7</v>
      </c>
      <c r="Q6" s="47">
        <f>EERR!J$15</f>
        <v>0</v>
      </c>
      <c r="R6" s="55" t="e">
        <f>+Tabla11[[#This Row],[Gasto Personal]]/Tabla8[[#This Row],[Ingresos]]</f>
        <v>#DIV/0!</v>
      </c>
      <c r="U6" s="39">
        <v>5</v>
      </c>
      <c r="V6" s="39" t="s">
        <v>7</v>
      </c>
      <c r="W6" s="28">
        <f>EERR!J$6</f>
        <v>0</v>
      </c>
      <c r="X6" s="28">
        <f>EERR!J$11</f>
        <v>0</v>
      </c>
      <c r="Y6" s="24">
        <f t="shared" si="0"/>
        <v>0</v>
      </c>
      <c r="Z6" s="33">
        <f>EERR!J$15</f>
        <v>0</v>
      </c>
      <c r="AA6" s="33">
        <f>EERR!J$20</f>
        <v>0</v>
      </c>
      <c r="AB6" s="26">
        <f t="shared" si="1"/>
        <v>0</v>
      </c>
      <c r="AC6" s="62" t="str">
        <f t="shared" si="2"/>
        <v/>
      </c>
    </row>
    <row r="7" spans="1:29" ht="17.25" thickTop="1" thickBot="1" x14ac:dyDescent="0.3">
      <c r="A7" s="45">
        <v>6</v>
      </c>
      <c r="B7" s="39" t="s">
        <v>8</v>
      </c>
      <c r="C7" s="40">
        <f>EERR!K$6</f>
        <v>0</v>
      </c>
      <c r="E7" s="39">
        <v>6</v>
      </c>
      <c r="F7" s="39" t="s">
        <v>8</v>
      </c>
      <c r="G7" s="40">
        <f>EERR!K$11</f>
        <v>0</v>
      </c>
      <c r="H7" s="51" t="e">
        <f>+Tabla9[[#This Row],[Compras]]/Tabla8[[#This Row],[Ingresos]]</f>
        <v>#DIV/0!</v>
      </c>
      <c r="J7" s="39">
        <v>6</v>
      </c>
      <c r="K7" s="39" t="s">
        <v>8</v>
      </c>
      <c r="L7" s="47">
        <f>EERR!K$20</f>
        <v>0</v>
      </c>
      <c r="M7" s="58" t="e">
        <f>+Tabla10[[#This Row],[Gastos Indirectos]]/Tabla8[[#This Row],[Ingresos]]</f>
        <v>#DIV/0!</v>
      </c>
      <c r="O7" s="39">
        <v>6</v>
      </c>
      <c r="P7" s="39" t="s">
        <v>8</v>
      </c>
      <c r="Q7" s="47">
        <f>EERR!K$15</f>
        <v>0</v>
      </c>
      <c r="R7" s="55" t="e">
        <f>+Tabla11[[#This Row],[Gasto Personal]]/Tabla8[[#This Row],[Ingresos]]</f>
        <v>#DIV/0!</v>
      </c>
      <c r="U7" s="39">
        <v>6</v>
      </c>
      <c r="V7" s="39" t="s">
        <v>8</v>
      </c>
      <c r="W7" s="28">
        <f>EERR!K$6</f>
        <v>0</v>
      </c>
      <c r="X7" s="28">
        <f>EERR!K$11</f>
        <v>0</v>
      </c>
      <c r="Y7" s="24">
        <f t="shared" si="0"/>
        <v>0</v>
      </c>
      <c r="Z7" s="33">
        <f>EERR!K$15</f>
        <v>0</v>
      </c>
      <c r="AA7" s="33">
        <f>EERR!K$20</f>
        <v>0</v>
      </c>
      <c r="AB7" s="26">
        <f t="shared" si="1"/>
        <v>0</v>
      </c>
      <c r="AC7" s="62" t="str">
        <f t="shared" si="2"/>
        <v/>
      </c>
    </row>
    <row r="8" spans="1:29" ht="17.25" thickTop="1" thickBot="1" x14ac:dyDescent="0.3">
      <c r="A8" s="45">
        <v>7</v>
      </c>
      <c r="B8" s="39" t="s">
        <v>9</v>
      </c>
      <c r="C8" s="40">
        <f>EERR!L$6</f>
        <v>0</v>
      </c>
      <c r="E8" s="39">
        <v>7</v>
      </c>
      <c r="F8" s="39" t="s">
        <v>9</v>
      </c>
      <c r="G8" s="40">
        <f>EERR!L$11</f>
        <v>0</v>
      </c>
      <c r="H8" s="51" t="e">
        <f>+Tabla9[[#This Row],[Compras]]/Tabla8[[#This Row],[Ingresos]]</f>
        <v>#DIV/0!</v>
      </c>
      <c r="J8" s="39">
        <v>7</v>
      </c>
      <c r="K8" s="39" t="s">
        <v>9</v>
      </c>
      <c r="L8" s="47">
        <f>EERR!L$20</f>
        <v>0</v>
      </c>
      <c r="M8" s="58" t="e">
        <f>+Tabla10[[#This Row],[Gastos Indirectos]]/Tabla8[[#This Row],[Ingresos]]</f>
        <v>#DIV/0!</v>
      </c>
      <c r="O8" s="39">
        <v>7</v>
      </c>
      <c r="P8" s="39" t="s">
        <v>9</v>
      </c>
      <c r="Q8" s="47">
        <f>EERR!L$15</f>
        <v>0</v>
      </c>
      <c r="R8" s="55" t="e">
        <f>+Tabla11[[#This Row],[Gasto Personal]]/Tabla8[[#This Row],[Ingresos]]</f>
        <v>#DIV/0!</v>
      </c>
      <c r="U8" s="39">
        <v>7</v>
      </c>
      <c r="V8" s="39" t="s">
        <v>9</v>
      </c>
      <c r="W8" s="28">
        <f>EERR!L$6</f>
        <v>0</v>
      </c>
      <c r="X8" s="28">
        <f>EERR!L$11</f>
        <v>0</v>
      </c>
      <c r="Y8" s="24">
        <f t="shared" si="0"/>
        <v>0</v>
      </c>
      <c r="Z8" s="33">
        <f>EERR!L$15</f>
        <v>0</v>
      </c>
      <c r="AA8" s="33">
        <f>EERR!L$20</f>
        <v>0</v>
      </c>
      <c r="AB8" s="26">
        <f t="shared" si="1"/>
        <v>0</v>
      </c>
      <c r="AC8" s="62" t="str">
        <f t="shared" si="2"/>
        <v/>
      </c>
    </row>
    <row r="9" spans="1:29" ht="17.25" thickTop="1" thickBot="1" x14ac:dyDescent="0.3">
      <c r="A9" s="45">
        <v>8</v>
      </c>
      <c r="B9" s="39" t="s">
        <v>10</v>
      </c>
      <c r="C9" s="40">
        <f>EERR!M$6</f>
        <v>0</v>
      </c>
      <c r="E9" s="39">
        <v>8</v>
      </c>
      <c r="F9" s="39" t="s">
        <v>10</v>
      </c>
      <c r="G9" s="40">
        <f>EERR!M$11</f>
        <v>0</v>
      </c>
      <c r="H9" s="51" t="e">
        <f>+Tabla9[[#This Row],[Compras]]/Tabla8[[#This Row],[Ingresos]]</f>
        <v>#DIV/0!</v>
      </c>
      <c r="J9" s="39">
        <v>8</v>
      </c>
      <c r="K9" s="39" t="s">
        <v>10</v>
      </c>
      <c r="L9" s="47">
        <f>EERR!M$20</f>
        <v>0</v>
      </c>
      <c r="M9" s="58" t="e">
        <f>+Tabla10[[#This Row],[Gastos Indirectos]]/Tabla8[[#This Row],[Ingresos]]</f>
        <v>#DIV/0!</v>
      </c>
      <c r="O9" s="39">
        <v>8</v>
      </c>
      <c r="P9" s="39" t="s">
        <v>10</v>
      </c>
      <c r="Q9" s="47">
        <f>EERR!M$15</f>
        <v>0</v>
      </c>
      <c r="R9" s="55" t="e">
        <f>+Tabla11[[#This Row],[Gasto Personal]]/Tabla8[[#This Row],[Ingresos]]</f>
        <v>#DIV/0!</v>
      </c>
      <c r="U9" s="39">
        <v>8</v>
      </c>
      <c r="V9" s="39" t="s">
        <v>10</v>
      </c>
      <c r="W9" s="28">
        <f>EERR!M$6</f>
        <v>0</v>
      </c>
      <c r="X9" s="28">
        <f>EERR!M$11</f>
        <v>0</v>
      </c>
      <c r="Y9" s="24">
        <f t="shared" si="0"/>
        <v>0</v>
      </c>
      <c r="Z9" s="33">
        <f>EERR!M$15</f>
        <v>0</v>
      </c>
      <c r="AA9" s="33">
        <f>EERR!M$20</f>
        <v>0</v>
      </c>
      <c r="AB9" s="26">
        <f t="shared" si="1"/>
        <v>0</v>
      </c>
      <c r="AC9" s="62" t="str">
        <f t="shared" si="2"/>
        <v/>
      </c>
    </row>
    <row r="10" spans="1:29" ht="17.25" thickTop="1" thickBot="1" x14ac:dyDescent="0.3">
      <c r="A10" s="45">
        <v>9</v>
      </c>
      <c r="B10" s="39" t="s">
        <v>11</v>
      </c>
      <c r="C10" s="40">
        <f>EERR!O$6</f>
        <v>0</v>
      </c>
      <c r="E10" s="39">
        <v>9</v>
      </c>
      <c r="F10" s="39" t="s">
        <v>11</v>
      </c>
      <c r="G10" s="40">
        <f>EERR!O$11</f>
        <v>0</v>
      </c>
      <c r="H10" s="51" t="e">
        <f>+Tabla9[[#This Row],[Compras]]/Tabla8[[#This Row],[Ingresos]]</f>
        <v>#DIV/0!</v>
      </c>
      <c r="J10" s="39">
        <v>9</v>
      </c>
      <c r="K10" s="39" t="s">
        <v>11</v>
      </c>
      <c r="L10" s="47">
        <f>EERR!O$20</f>
        <v>0</v>
      </c>
      <c r="M10" s="58" t="e">
        <f>+Tabla10[[#This Row],[Gastos Indirectos]]/Tabla8[[#This Row],[Ingresos]]</f>
        <v>#DIV/0!</v>
      </c>
      <c r="O10" s="39">
        <v>9</v>
      </c>
      <c r="P10" s="39" t="s">
        <v>11</v>
      </c>
      <c r="Q10" s="47">
        <f>EERR!O$15</f>
        <v>0</v>
      </c>
      <c r="R10" s="55" t="e">
        <f>+Tabla11[[#This Row],[Gasto Personal]]/Tabla8[[#This Row],[Ingresos]]</f>
        <v>#DIV/0!</v>
      </c>
      <c r="U10" s="39">
        <v>9</v>
      </c>
      <c r="V10" s="39" t="s">
        <v>11</v>
      </c>
      <c r="W10" s="28">
        <f>EERR!O$6</f>
        <v>0</v>
      </c>
      <c r="X10" s="28">
        <f>EERR!O$11</f>
        <v>0</v>
      </c>
      <c r="Y10" s="24">
        <f t="shared" si="0"/>
        <v>0</v>
      </c>
      <c r="Z10" s="33">
        <f>EERR!O$15</f>
        <v>0</v>
      </c>
      <c r="AA10" s="33">
        <f>EERR!O$20</f>
        <v>0</v>
      </c>
      <c r="AB10" s="26">
        <f t="shared" si="1"/>
        <v>0</v>
      </c>
      <c r="AC10" s="62" t="str">
        <f t="shared" si="2"/>
        <v/>
      </c>
    </row>
    <row r="11" spans="1:29" ht="17.25" thickTop="1" thickBot="1" x14ac:dyDescent="0.3">
      <c r="A11" s="45">
        <v>10</v>
      </c>
      <c r="B11" s="39" t="s">
        <v>12</v>
      </c>
      <c r="C11" s="40">
        <f>EERR!P$6</f>
        <v>0</v>
      </c>
      <c r="E11" s="39">
        <v>10</v>
      </c>
      <c r="F11" s="39" t="s">
        <v>12</v>
      </c>
      <c r="G11" s="40">
        <f>EERR!P$11</f>
        <v>0</v>
      </c>
      <c r="H11" s="51" t="e">
        <f>+Tabla9[[#This Row],[Compras]]/Tabla8[[#This Row],[Ingresos]]</f>
        <v>#DIV/0!</v>
      </c>
      <c r="J11" s="39">
        <v>10</v>
      </c>
      <c r="K11" s="39" t="s">
        <v>12</v>
      </c>
      <c r="L11" s="47">
        <f>EERR!P$20</f>
        <v>0</v>
      </c>
      <c r="M11" s="58" t="e">
        <f>+Tabla10[[#This Row],[Gastos Indirectos]]/Tabla8[[#This Row],[Ingresos]]</f>
        <v>#DIV/0!</v>
      </c>
      <c r="O11" s="39">
        <v>10</v>
      </c>
      <c r="P11" s="39" t="s">
        <v>12</v>
      </c>
      <c r="Q11" s="47">
        <f>EERR!P$15</f>
        <v>0</v>
      </c>
      <c r="R11" s="55" t="e">
        <f>+Tabla11[[#This Row],[Gasto Personal]]/Tabla8[[#This Row],[Ingresos]]</f>
        <v>#DIV/0!</v>
      </c>
      <c r="U11" s="39">
        <v>10</v>
      </c>
      <c r="V11" s="39" t="s">
        <v>12</v>
      </c>
      <c r="W11" s="28">
        <f>EERR!P$6</f>
        <v>0</v>
      </c>
      <c r="X11" s="28">
        <f>EERR!P$11</f>
        <v>0</v>
      </c>
      <c r="Y11" s="24">
        <f t="shared" si="0"/>
        <v>0</v>
      </c>
      <c r="Z11" s="33">
        <f>EERR!P$15</f>
        <v>0</v>
      </c>
      <c r="AA11" s="33">
        <f>EERR!P$20</f>
        <v>0</v>
      </c>
      <c r="AB11" s="26">
        <f t="shared" si="1"/>
        <v>0</v>
      </c>
      <c r="AC11" s="62" t="str">
        <f t="shared" si="2"/>
        <v/>
      </c>
    </row>
    <row r="12" spans="1:29" ht="17.25" thickTop="1" thickBot="1" x14ac:dyDescent="0.3">
      <c r="A12" s="45">
        <v>11</v>
      </c>
      <c r="B12" s="39" t="s">
        <v>13</v>
      </c>
      <c r="C12" s="40">
        <f>EERR!Q$6</f>
        <v>0</v>
      </c>
      <c r="E12" s="39">
        <v>11</v>
      </c>
      <c r="F12" s="39" t="s">
        <v>13</v>
      </c>
      <c r="G12" s="40">
        <f>EERR!Q$11</f>
        <v>0</v>
      </c>
      <c r="H12" s="51" t="e">
        <f>+Tabla9[[#This Row],[Compras]]/Tabla8[[#This Row],[Ingresos]]</f>
        <v>#DIV/0!</v>
      </c>
      <c r="J12" s="39">
        <v>11</v>
      </c>
      <c r="K12" s="39" t="s">
        <v>13</v>
      </c>
      <c r="L12" s="47">
        <f>EERR!Q$20</f>
        <v>0</v>
      </c>
      <c r="M12" s="58" t="e">
        <f>+Tabla10[[#This Row],[Gastos Indirectos]]/Tabla8[[#This Row],[Ingresos]]</f>
        <v>#DIV/0!</v>
      </c>
      <c r="O12" s="39">
        <v>11</v>
      </c>
      <c r="P12" s="39" t="s">
        <v>13</v>
      </c>
      <c r="Q12" s="47">
        <f>EERR!Q$15</f>
        <v>0</v>
      </c>
      <c r="R12" s="55" t="e">
        <f>+Tabla11[[#This Row],[Gasto Personal]]/Tabla8[[#This Row],[Ingresos]]</f>
        <v>#DIV/0!</v>
      </c>
      <c r="U12" s="39">
        <v>11</v>
      </c>
      <c r="V12" s="39" t="s">
        <v>13</v>
      </c>
      <c r="W12" s="28">
        <f>EERR!Q$6</f>
        <v>0</v>
      </c>
      <c r="X12" s="28">
        <f>EERR!Q$11</f>
        <v>0</v>
      </c>
      <c r="Y12" s="24">
        <f t="shared" si="0"/>
        <v>0</v>
      </c>
      <c r="Z12" s="33">
        <f>EERR!Q$15</f>
        <v>0</v>
      </c>
      <c r="AA12" s="33">
        <f>EERR!Q$20</f>
        <v>0</v>
      </c>
      <c r="AB12" s="26">
        <f t="shared" si="1"/>
        <v>0</v>
      </c>
      <c r="AC12" s="62" t="str">
        <f t="shared" si="2"/>
        <v/>
      </c>
    </row>
    <row r="13" spans="1:29" ht="17.25" thickTop="1" thickBot="1" x14ac:dyDescent="0.3">
      <c r="A13" s="45">
        <v>12</v>
      </c>
      <c r="B13" s="43" t="s">
        <v>14</v>
      </c>
      <c r="C13" s="44">
        <f>EERR!R$6</f>
        <v>0</v>
      </c>
      <c r="E13" s="43">
        <v>12</v>
      </c>
      <c r="F13" s="43" t="s">
        <v>14</v>
      </c>
      <c r="G13" s="44">
        <f>EERR!R$11</f>
        <v>0</v>
      </c>
      <c r="H13" s="52" t="e">
        <f>+Tabla9[[#This Row],[Compras]]/Tabla8[[#This Row],[Ingresos]]</f>
        <v>#DIV/0!</v>
      </c>
      <c r="J13" s="43">
        <v>12</v>
      </c>
      <c r="K13" s="43" t="s">
        <v>14</v>
      </c>
      <c r="L13" s="48">
        <f>EERR!R$20</f>
        <v>0</v>
      </c>
      <c r="M13" s="59" t="e">
        <f>+Tabla10[[#This Row],[Gastos Indirectos]]/Tabla8[[#This Row],[Ingresos]]</f>
        <v>#DIV/0!</v>
      </c>
      <c r="O13" s="43">
        <v>12</v>
      </c>
      <c r="P13" s="43" t="s">
        <v>14</v>
      </c>
      <c r="Q13" s="48">
        <f>EERR!R$15</f>
        <v>0</v>
      </c>
      <c r="R13" s="56" t="e">
        <f>+Tabla11[[#This Row],[Gasto Personal]]/Tabla8[[#This Row],[Ingresos]]</f>
        <v>#DIV/0!</v>
      </c>
      <c r="U13" s="39">
        <v>12</v>
      </c>
      <c r="V13" s="39" t="s">
        <v>14</v>
      </c>
      <c r="W13" s="28">
        <f>EERR!R$6</f>
        <v>0</v>
      </c>
      <c r="X13" s="28">
        <f>EERR!R$11</f>
        <v>0</v>
      </c>
      <c r="Y13" s="24">
        <f t="shared" si="0"/>
        <v>0</v>
      </c>
      <c r="Z13" s="33">
        <f>EERR!R$15</f>
        <v>0</v>
      </c>
      <c r="AA13" s="33">
        <f>EERR!R$20</f>
        <v>0</v>
      </c>
      <c r="AB13" s="26">
        <f t="shared" si="1"/>
        <v>0</v>
      </c>
      <c r="AC13" s="62" t="str">
        <f t="shared" si="2"/>
        <v/>
      </c>
    </row>
    <row r="14" spans="1:29" ht="16.5" thickTop="1" x14ac:dyDescent="0.25"/>
  </sheetData>
  <conditionalFormatting sqref="AB6:AB8">
    <cfRule type="iconSet" priority="1">
      <iconSet iconSet="3Arrows">
        <cfvo type="percent" val="0"/>
        <cfvo type="num" val="1000000" gte="0"/>
        <cfvo type="num" val="1300000"/>
      </iconSet>
    </cfRule>
  </conditionalFormatting>
  <conditionalFormatting sqref="Y2:Y13">
    <cfRule type="cellIs" dxfId="3" priority="6" operator="lessThan">
      <formula>0</formula>
    </cfRule>
    <cfRule type="cellIs" dxfId="2" priority="7" operator="greaterThan">
      <formula>0</formula>
    </cfRule>
  </conditionalFormatting>
  <conditionalFormatting sqref="Y6:Y9">
    <cfRule type="iconSet" priority="5">
      <iconSet iconSet="3Arrows">
        <cfvo type="percent" val="0"/>
        <cfvo type="num" val="1000000" gte="0"/>
        <cfvo type="num" val="1300000"/>
      </iconSet>
    </cfRule>
  </conditionalFormatting>
  <conditionalFormatting sqref="AB2:AB13"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tableParts count="5">
    <tablePart r:id="rId1"/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7" id="{F75B5630-DD8D-4FB3-8EF9-0E82E5173C9E}">
            <x14:iconSet iconSet="3Triangles">
              <x14:cfvo type="percent">
                <xm:f>0</xm:f>
              </x14:cfvo>
              <x14:cfvo type="percent">
                <xm:f>11</xm:f>
              </x14:cfvo>
              <x14:cfvo type="percent" gte="0">
                <xm:f>12</xm:f>
              </x14:cfvo>
            </x14:iconSet>
          </x14:cfRule>
          <xm:sqref>AC2:AC13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</vt:lpstr>
      <vt:lpstr>EERR</vt:lpstr>
      <vt:lpstr>TAB_Datos</vt:lpstr>
      <vt:lpstr>Calculos_TG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 de Windows</cp:lastModifiedBy>
  <cp:lastPrinted>2020-08-20T17:41:28Z</cp:lastPrinted>
  <dcterms:created xsi:type="dcterms:W3CDTF">2017-07-25T18:13:49Z</dcterms:created>
  <dcterms:modified xsi:type="dcterms:W3CDTF">2020-09-15T22:47:09Z</dcterms:modified>
</cp:coreProperties>
</file>