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lyuen-my.sharepoint.com/personal/jasmine_brar_belyuen_nt_gov_au/Documents/Documents/Finance/Budget/2022-23/"/>
    </mc:Choice>
  </mc:AlternateContent>
  <xr:revisionPtr revIDLastSave="14" documentId="8_{19719892-057C-45FC-A765-B6D86A87C67E}" xr6:coauthVersionLast="47" xr6:coauthVersionMax="47" xr10:uidLastSave="{10351088-5DF7-4C9F-A72A-4E3892ABA4EE}"/>
  <bookViews>
    <workbookView xWindow="-98" yWindow="-98" windowWidth="18915" windowHeight="11956" xr2:uid="{B832A997-F4CE-4262-A67B-7895731F7C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6" i="1" l="1"/>
  <c r="C115" i="1"/>
  <c r="C120" i="1"/>
  <c r="B120" i="1"/>
  <c r="C109" i="1"/>
  <c r="B109" i="1"/>
  <c r="C107" i="1"/>
  <c r="B107" i="1"/>
  <c r="C105" i="1"/>
  <c r="C103" i="1"/>
  <c r="C101" i="1"/>
  <c r="C99" i="1"/>
  <c r="C97" i="1"/>
  <c r="B97" i="1"/>
  <c r="C96" i="1"/>
  <c r="C94" i="1"/>
  <c r="C93" i="1"/>
  <c r="C91" i="1"/>
  <c r="C90" i="1"/>
  <c r="B88" i="1"/>
  <c r="C86" i="1"/>
  <c r="C88" i="1" s="1"/>
  <c r="C80" i="1"/>
  <c r="C79" i="1"/>
  <c r="C78" i="1"/>
  <c r="C83" i="1" s="1"/>
  <c r="B83" i="1"/>
  <c r="C64" i="1"/>
  <c r="C56" i="1"/>
  <c r="B62" i="1"/>
  <c r="C61" i="1"/>
  <c r="C60" i="1"/>
  <c r="C62" i="1" s="1"/>
  <c r="C54" i="1"/>
  <c r="B54" i="1"/>
  <c r="B47" i="1"/>
  <c r="C45" i="1"/>
  <c r="C44" i="1"/>
  <c r="C26" i="1"/>
  <c r="C29" i="1"/>
  <c r="C28" i="1"/>
  <c r="C20" i="1"/>
  <c r="C36" i="1"/>
  <c r="C35" i="1"/>
  <c r="C33" i="1"/>
  <c r="C32" i="1"/>
  <c r="B37" i="1"/>
  <c r="B39" i="1" s="1"/>
  <c r="B18" i="1"/>
  <c r="C13" i="1"/>
  <c r="C12" i="1"/>
  <c r="C11" i="1"/>
  <c r="C10" i="1"/>
  <c r="C7" i="1"/>
  <c r="C5" i="1"/>
  <c r="B65" i="1" l="1"/>
  <c r="B67" i="1" s="1"/>
  <c r="C47" i="1"/>
  <c r="C65" i="1" s="1"/>
  <c r="C18" i="1"/>
  <c r="C67" i="1" s="1"/>
  <c r="C37" i="1"/>
  <c r="C39" i="1" s="1"/>
</calcChain>
</file>

<file path=xl/sharedStrings.xml><?xml version="1.0" encoding="utf-8"?>
<sst xmlns="http://schemas.openxmlformats.org/spreadsheetml/2006/main" count="109" uniqueCount="97">
  <si>
    <t>Belyuen Council Forward Estimates 2022-23</t>
  </si>
  <si>
    <t>Consolidated</t>
  </si>
  <si>
    <t>TOTAL</t>
  </si>
  <si>
    <t>AUD $</t>
  </si>
  <si>
    <t>Aged Care</t>
  </si>
  <si>
    <t>Store</t>
  </si>
  <si>
    <t>INCOME</t>
  </si>
  <si>
    <t>$</t>
  </si>
  <si>
    <t>FY 2021/22</t>
  </si>
  <si>
    <t>Rates</t>
  </si>
  <si>
    <t>Fees and non-stat. charges</t>
  </si>
  <si>
    <t>Grants</t>
  </si>
  <si>
    <t>Operating Grants and Subsidies</t>
  </si>
  <si>
    <t>Council</t>
  </si>
  <si>
    <t xml:space="preserve">Store </t>
  </si>
  <si>
    <t>Workshop</t>
  </si>
  <si>
    <t>Other Income</t>
  </si>
  <si>
    <t>Knucky Centre - Culture Program</t>
  </si>
  <si>
    <t>TOTAL INCOME</t>
  </si>
  <si>
    <t>EXPENDITURE</t>
  </si>
  <si>
    <t>Employee Expenses</t>
  </si>
  <si>
    <t>Cost of Sales</t>
  </si>
  <si>
    <t>Admin and Consultants</t>
  </si>
  <si>
    <t>Utilities</t>
  </si>
  <si>
    <t>Repairs and Maintenance - Property and Motor Vehicles</t>
  </si>
  <si>
    <t>Fees and Charges</t>
  </si>
  <si>
    <t>Insurance</t>
  </si>
  <si>
    <t>Non-Capital Expenditure</t>
  </si>
  <si>
    <t>Service Hire</t>
  </si>
  <si>
    <t>Elected Member Allowances</t>
  </si>
  <si>
    <t>Elected Member Expenses</t>
  </si>
  <si>
    <t>Total Depreciation</t>
  </si>
  <si>
    <t>Other Expenses</t>
  </si>
  <si>
    <t>Total Operating Expenses</t>
  </si>
  <si>
    <t>Operating Surplus/Deficit</t>
  </si>
  <si>
    <t>CAPITAL EXPENDITURE</t>
  </si>
  <si>
    <t>CAPITAL GRANTS</t>
  </si>
  <si>
    <t>CARRY OVER</t>
  </si>
  <si>
    <t>TRANSFERS FROM RESERVES</t>
  </si>
  <si>
    <t>FY 2022-23</t>
  </si>
  <si>
    <t>NET BUDGETED POSITION</t>
  </si>
  <si>
    <t>Waste Charges</t>
  </si>
  <si>
    <t>TOTAL Materials and Contracts</t>
  </si>
  <si>
    <t>Budget Review - December 2022</t>
  </si>
  <si>
    <t>Administration Fee</t>
  </si>
  <si>
    <t>Airstrip Landing Fees</t>
  </si>
  <si>
    <t>Australian Post Agent Fee</t>
  </si>
  <si>
    <t>PowerWater Commission</t>
  </si>
  <si>
    <t>SeaLink Commission</t>
  </si>
  <si>
    <t>Supervisor Host Placement Fee</t>
  </si>
  <si>
    <t>Oil Waste Levy</t>
  </si>
  <si>
    <t>Exit Fee</t>
  </si>
  <si>
    <t>Tyre Disposal Levy</t>
  </si>
  <si>
    <t>Home Care Package - Aged Care</t>
  </si>
  <si>
    <t>Commonwealth Home Support Program - Aged Care</t>
  </si>
  <si>
    <t>Financial Assistance Grants - Roads</t>
  </si>
  <si>
    <t>Financial Assistance Grants - General Purpose</t>
  </si>
  <si>
    <t>Indigenous Job Development Fund</t>
  </si>
  <si>
    <t>Northern Territory - Operational</t>
  </si>
  <si>
    <t xml:space="preserve">Dept Human Services </t>
  </si>
  <si>
    <t xml:space="preserve">Dept Infrastructure </t>
  </si>
  <si>
    <t>Indigenous Employment Initiave (Wages and Training)</t>
  </si>
  <si>
    <t>Traditional Camps (Second Installment)</t>
  </si>
  <si>
    <t>LRCIP Phase 3 (Beautification of Belyuen Store Entrance)</t>
  </si>
  <si>
    <t>Belyuen Sports Carnival (Sending players to Barunga)</t>
  </si>
  <si>
    <t>FRRR (Community Store Upgrade)</t>
  </si>
  <si>
    <t>TOTAL TIED GRANTS RECEIVED IN 2022-23</t>
  </si>
  <si>
    <t>TOTAL SUBSIDIES</t>
  </si>
  <si>
    <t>Clients Contribution</t>
  </si>
  <si>
    <t>Brokerage</t>
  </si>
  <si>
    <t>HCP - Other Income</t>
  </si>
  <si>
    <t>Hire of Motor Vehicle</t>
  </si>
  <si>
    <t>Residential fees</t>
  </si>
  <si>
    <t>Due to reduction in HCP Clients' contribution</t>
  </si>
  <si>
    <t>Reduction in Brokered Services</t>
  </si>
  <si>
    <t>One Empty Room since July 2022. Only booked in for short time in Oct, now empty again</t>
  </si>
  <si>
    <t>Hire of Plant &amp; Equip</t>
  </si>
  <si>
    <t>Ironbark reimbursement wages</t>
  </si>
  <si>
    <t>Hire of Offices/Training Room</t>
  </si>
  <si>
    <t>Ironbark - Operational Cost</t>
  </si>
  <si>
    <t>Ironbark is not intending to pay for Knucky Centre. They are however, ready to put an agreement in place for R&amp;M (Kirstine's Email 16/11/2022)</t>
  </si>
  <si>
    <t>R&amp;M vehicles</t>
  </si>
  <si>
    <t>R&amp;M - Council Motor Vehicles</t>
  </si>
  <si>
    <t>6-monthly - $30,000</t>
  </si>
  <si>
    <t>Main reason: Workshop</t>
  </si>
  <si>
    <t>Staff Training</t>
  </si>
  <si>
    <t>Travel/accomodation</t>
  </si>
  <si>
    <t>Uniforms</t>
  </si>
  <si>
    <t>Workers Compensation</t>
  </si>
  <si>
    <t>Wages &amp; Salaries</t>
  </si>
  <si>
    <t>Superannuation</t>
  </si>
  <si>
    <t>Recruitment Expenses</t>
  </si>
  <si>
    <t>Personal Protective Equipment</t>
  </si>
  <si>
    <t>Increase in Admin Fee (10% of Grants - SNP, Sport&amp;Rec; 15% of Grants - Culture Program)</t>
  </si>
  <si>
    <t>Increase in Vehicle R&amp;M, Fuel Expenditure</t>
  </si>
  <si>
    <t>Not required</t>
  </si>
  <si>
    <t xml:space="preserve">Due to Reduction in Income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</si>
</sst>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164" fontId="2" fillId="0" borderId="0" xfId="1" applyNumberFormat="1" applyFont="1"/>
    <xf numFmtId="0" fontId="3" fillId="0" borderId="0" xfId="0" applyFont="1"/>
    <xf numFmtId="164" fontId="2" fillId="0" borderId="0" xfId="1" applyNumberFormat="1" applyFont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1" applyNumberFormat="1" applyFont="1" applyFill="1" applyBorder="1"/>
    <xf numFmtId="43" fontId="3" fillId="0" borderId="0" xfId="0" applyNumberFormat="1" applyFont="1"/>
    <xf numFmtId="164" fontId="3" fillId="0" borderId="0" xfId="0" applyNumberFormat="1" applyFont="1"/>
    <xf numFmtId="164" fontId="2" fillId="0" borderId="0" xfId="1" applyNumberFormat="1" applyFont="1" applyFill="1" applyBorder="1"/>
    <xf numFmtId="164" fontId="3" fillId="0" borderId="0" xfId="1" applyNumberFormat="1" applyFont="1" applyFill="1"/>
    <xf numFmtId="164" fontId="3" fillId="0" borderId="0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2" fillId="0" borderId="5" xfId="1" applyNumberFormat="1" applyFont="1" applyFill="1" applyBorder="1"/>
    <xf numFmtId="164" fontId="2" fillId="0" borderId="0" xfId="1" applyNumberFormat="1" applyFont="1" applyBorder="1"/>
    <xf numFmtId="164" fontId="3" fillId="0" borderId="4" xfId="1" applyNumberFormat="1" applyFont="1" applyFill="1" applyBorder="1"/>
    <xf numFmtId="0" fontId="5" fillId="0" borderId="0" xfId="2" applyFont="1" applyAlignment="1">
      <alignment vertical="center"/>
    </xf>
    <xf numFmtId="0" fontId="2" fillId="0" borderId="4" xfId="0" applyFont="1" applyBorder="1"/>
    <xf numFmtId="164" fontId="2" fillId="2" borderId="8" xfId="1" applyNumberFormat="1" applyFont="1" applyFill="1" applyBorder="1" applyAlignment="1">
      <alignment horizontal="center"/>
    </xf>
    <xf numFmtId="164" fontId="3" fillId="0" borderId="0" xfId="1" applyNumberFormat="1" applyFont="1"/>
    <xf numFmtId="164" fontId="2" fillId="3" borderId="7" xfId="1" applyNumberFormat="1" applyFont="1" applyFill="1" applyBorder="1"/>
    <xf numFmtId="164" fontId="2" fillId="3" borderId="6" xfId="1" applyNumberFormat="1" applyFont="1" applyFill="1" applyBorder="1"/>
    <xf numFmtId="164" fontId="2" fillId="2" borderId="11" xfId="1" applyNumberFormat="1" applyFont="1" applyFill="1" applyBorder="1" applyAlignment="1">
      <alignment horizontal="center"/>
    </xf>
    <xf numFmtId="0" fontId="3" fillId="0" borderId="4" xfId="0" applyFont="1" applyBorder="1"/>
    <xf numFmtId="0" fontId="3" fillId="4" borderId="0" xfId="0" applyFont="1" applyFill="1"/>
    <xf numFmtId="164" fontId="3" fillId="2" borderId="0" xfId="1" applyNumberFormat="1" applyFont="1" applyFill="1" applyBorder="1"/>
    <xf numFmtId="164" fontId="2" fillId="0" borderId="4" xfId="1" applyNumberFormat="1" applyFont="1" applyFill="1" applyBorder="1"/>
    <xf numFmtId="0" fontId="3" fillId="0" borderId="0" xfId="1" applyNumberFormat="1" applyFont="1" applyFill="1" applyBorder="1" applyAlignment="1">
      <alignment horizontal="right"/>
    </xf>
    <xf numFmtId="0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4" fontId="3" fillId="5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164" fontId="2" fillId="2" borderId="13" xfId="1" applyNumberFormat="1" applyFont="1" applyFill="1" applyBorder="1" applyAlignment="1">
      <alignment horizontal="center"/>
    </xf>
    <xf numFmtId="164" fontId="3" fillId="5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3" fillId="4" borderId="0" xfId="0" applyNumberFormat="1" applyFont="1" applyFill="1"/>
    <xf numFmtId="164" fontId="3" fillId="5" borderId="0" xfId="1" applyNumberFormat="1" applyFont="1" applyFill="1" applyBorder="1" applyAlignment="1">
      <alignment horizontal="left"/>
    </xf>
    <xf numFmtId="164" fontId="2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164" fontId="2" fillId="2" borderId="10" xfId="1" quotePrefix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43" fontId="2" fillId="0" borderId="4" xfId="0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0" fillId="2" borderId="0" xfId="0" applyFill="1" applyAlignment="1">
      <alignment horizontal="right"/>
    </xf>
    <xf numFmtId="43" fontId="3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43" fontId="3" fillId="5" borderId="0" xfId="0" applyNumberFormat="1" applyFont="1" applyFill="1" applyAlignment="1">
      <alignment horizontal="right"/>
    </xf>
    <xf numFmtId="43" fontId="3" fillId="0" borderId="4" xfId="0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4" xfId="0" applyBorder="1" applyAlignment="1">
      <alignment horizontal="right"/>
    </xf>
    <xf numFmtId="0" fontId="0" fillId="5" borderId="0" xfId="0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3" borderId="6" xfId="1" applyNumberFormat="1" applyFont="1" applyFill="1" applyBorder="1" applyAlignment="1">
      <alignment horizontal="right"/>
    </xf>
    <xf numFmtId="164" fontId="2" fillId="2" borderId="10" xfId="1" applyNumberFormat="1" applyFont="1" applyFill="1" applyBorder="1" applyAlignment="1">
      <alignment horizontal="right"/>
    </xf>
    <xf numFmtId="164" fontId="2" fillId="2" borderId="12" xfId="1" quotePrefix="1" applyNumberFormat="1" applyFont="1" applyFill="1" applyBorder="1" applyAlignment="1">
      <alignment horizontal="right"/>
    </xf>
    <xf numFmtId="164" fontId="2" fillId="0" borderId="0" xfId="1" quotePrefix="1" applyNumberFormat="1" applyFont="1" applyFill="1" applyBorder="1" applyAlignment="1">
      <alignment horizontal="right"/>
    </xf>
    <xf numFmtId="0" fontId="6" fillId="5" borderId="0" xfId="0" applyFont="1" applyFill="1" applyAlignment="1">
      <alignment horizontal="right"/>
    </xf>
    <xf numFmtId="164" fontId="3" fillId="5" borderId="0" xfId="1" quotePrefix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3" fillId="0" borderId="0" xfId="1" quotePrefix="1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3" borderId="7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Normal 3" xfId="2" xr:uid="{A1D07D88-ECE0-4506-8AB9-B7E34B375F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5591-0175-4E25-8304-FFBBCE08B99B}">
  <dimension ref="A1:G146"/>
  <sheetViews>
    <sheetView tabSelected="1" topLeftCell="A82" zoomScale="55" zoomScaleNormal="55" workbookViewId="0">
      <selection activeCell="D121" sqref="D121"/>
    </sheetView>
  </sheetViews>
  <sheetFormatPr defaultColWidth="9.1328125" defaultRowHeight="14.25" outlineLevelRow="2" x14ac:dyDescent="0.45"/>
  <cols>
    <col min="1" max="1" width="54.86328125" style="21" bestFit="1" customWidth="1"/>
    <col min="2" max="2" width="22.59765625" style="47" customWidth="1"/>
    <col min="3" max="3" width="27.53125" style="41" bestFit="1" customWidth="1"/>
    <col min="4" max="4" width="117" style="2" bestFit="1" customWidth="1"/>
    <col min="5" max="5" width="9.1328125" style="2"/>
    <col min="6" max="6" width="0.1328125" style="2" customWidth="1"/>
    <col min="7" max="8" width="9.1328125" style="2"/>
    <col min="9" max="9" width="9.3984375" style="2" bestFit="1" customWidth="1"/>
    <col min="10" max="16384" width="9.1328125" style="2"/>
  </cols>
  <sheetData>
    <row r="1" spans="1:7" x14ac:dyDescent="0.45">
      <c r="A1" s="1" t="s">
        <v>0</v>
      </c>
      <c r="B1" s="40"/>
    </row>
    <row r="2" spans="1:7" ht="14.65" thickBot="1" x14ac:dyDescent="0.5">
      <c r="A2" s="3" t="s">
        <v>1</v>
      </c>
      <c r="B2" s="42"/>
    </row>
    <row r="3" spans="1:7" ht="14.65" thickBot="1" x14ac:dyDescent="0.5">
      <c r="A3" s="4" t="s">
        <v>3</v>
      </c>
      <c r="B3" s="43" t="s">
        <v>2</v>
      </c>
      <c r="C3" s="44" t="s">
        <v>2</v>
      </c>
    </row>
    <row r="4" spans="1:7" x14ac:dyDescent="0.45">
      <c r="A4" s="24" t="s">
        <v>6</v>
      </c>
      <c r="B4" s="44" t="s">
        <v>39</v>
      </c>
      <c r="C4" s="44" t="s">
        <v>43</v>
      </c>
      <c r="D4" s="6"/>
      <c r="E4" s="6"/>
      <c r="F4" s="6"/>
      <c r="G4" s="6"/>
    </row>
    <row r="5" spans="1:7" outlineLevel="2" x14ac:dyDescent="0.45">
      <c r="A5" s="28" t="s">
        <v>9</v>
      </c>
      <c r="B5" s="45">
        <v>92778</v>
      </c>
      <c r="C5" s="46">
        <f>B5</f>
        <v>92778</v>
      </c>
      <c r="D5" s="9"/>
    </row>
    <row r="6" spans="1:7" outlineLevel="2" x14ac:dyDescent="0.45">
      <c r="A6" s="7"/>
      <c r="C6" s="48"/>
      <c r="D6" s="9"/>
    </row>
    <row r="7" spans="1:7" outlineLevel="2" x14ac:dyDescent="0.45">
      <c r="A7" s="28" t="s">
        <v>41</v>
      </c>
      <c r="B7" s="45">
        <v>82500</v>
      </c>
      <c r="C7" s="46">
        <f>B7</f>
        <v>82500</v>
      </c>
    </row>
    <row r="8" spans="1:7" outlineLevel="2" x14ac:dyDescent="0.45">
      <c r="A8" s="7"/>
      <c r="B8" s="49"/>
      <c r="C8" s="48"/>
    </row>
    <row r="9" spans="1:7" outlineLevel="2" x14ac:dyDescent="0.45">
      <c r="A9" s="27" t="s">
        <v>44</v>
      </c>
      <c r="B9" s="50">
        <v>48720</v>
      </c>
      <c r="C9" s="51">
        <v>55150</v>
      </c>
    </row>
    <row r="10" spans="1:7" outlineLevel="2" x14ac:dyDescent="0.45">
      <c r="A10" s="7" t="s">
        <v>45</v>
      </c>
      <c r="B10" s="52">
        <v>9500</v>
      </c>
      <c r="C10" s="48">
        <f>B10</f>
        <v>9500</v>
      </c>
    </row>
    <row r="11" spans="1:7" outlineLevel="2" x14ac:dyDescent="0.45">
      <c r="A11" s="7" t="s">
        <v>46</v>
      </c>
      <c r="B11" s="52">
        <v>10400</v>
      </c>
      <c r="C11" s="48">
        <f>B11</f>
        <v>10400</v>
      </c>
    </row>
    <row r="12" spans="1:7" outlineLevel="2" x14ac:dyDescent="0.45">
      <c r="A12" s="7" t="s">
        <v>47</v>
      </c>
      <c r="B12" s="52">
        <v>5850</v>
      </c>
      <c r="C12" s="48">
        <f>B12</f>
        <v>5850</v>
      </c>
    </row>
    <row r="13" spans="1:7" outlineLevel="2" x14ac:dyDescent="0.45">
      <c r="A13" s="7" t="s">
        <v>48</v>
      </c>
      <c r="B13" s="52">
        <v>800</v>
      </c>
      <c r="C13" s="48">
        <f>B13</f>
        <v>800</v>
      </c>
    </row>
    <row r="14" spans="1:7" outlineLevel="2" x14ac:dyDescent="0.45">
      <c r="A14" s="27" t="s">
        <v>49</v>
      </c>
      <c r="B14" s="50">
        <v>7500</v>
      </c>
      <c r="C14" s="51">
        <v>0</v>
      </c>
    </row>
    <row r="15" spans="1:7" outlineLevel="2" x14ac:dyDescent="0.45">
      <c r="A15" s="27" t="s">
        <v>50</v>
      </c>
      <c r="B15" s="50">
        <v>600</v>
      </c>
      <c r="C15" s="51">
        <v>0</v>
      </c>
    </row>
    <row r="16" spans="1:7" outlineLevel="2" x14ac:dyDescent="0.45">
      <c r="A16" s="27" t="s">
        <v>51</v>
      </c>
      <c r="B16" s="53">
        <v>600</v>
      </c>
      <c r="C16" s="51">
        <v>0</v>
      </c>
    </row>
    <row r="17" spans="1:3" outlineLevel="2" x14ac:dyDescent="0.45">
      <c r="A17" s="27" t="s">
        <v>52</v>
      </c>
      <c r="B17" s="50">
        <v>600</v>
      </c>
      <c r="C17" s="51">
        <v>0</v>
      </c>
    </row>
    <row r="18" spans="1:3" outlineLevel="2" x14ac:dyDescent="0.45">
      <c r="A18" s="28" t="s">
        <v>10</v>
      </c>
      <c r="B18" s="54">
        <f>SUM(B9:B17)</f>
        <v>84570</v>
      </c>
      <c r="C18" s="46">
        <f>SUM(C9:C17)</f>
        <v>81700</v>
      </c>
    </row>
    <row r="19" spans="1:3" outlineLevel="2" x14ac:dyDescent="0.45">
      <c r="A19" s="7"/>
      <c r="B19" s="12"/>
      <c r="C19" s="48"/>
    </row>
    <row r="20" spans="1:3" outlineLevel="2" x14ac:dyDescent="0.45">
      <c r="A20" s="14" t="s">
        <v>11</v>
      </c>
      <c r="B20" s="12">
        <v>278486</v>
      </c>
      <c r="C20" s="48">
        <f>B20</f>
        <v>278486</v>
      </c>
    </row>
    <row r="21" spans="1:3" outlineLevel="2" x14ac:dyDescent="0.45">
      <c r="A21" s="12"/>
      <c r="B21" s="12"/>
      <c r="C21" s="48"/>
    </row>
    <row r="22" spans="1:3" outlineLevel="2" x14ac:dyDescent="0.45">
      <c r="A22" s="32" t="s">
        <v>62</v>
      </c>
      <c r="B22" s="32"/>
      <c r="C22" s="55">
        <v>4000</v>
      </c>
    </row>
    <row r="23" spans="1:3" outlineLevel="2" x14ac:dyDescent="0.45">
      <c r="A23" s="32" t="s">
        <v>63</v>
      </c>
      <c r="B23" s="32"/>
      <c r="C23" s="55">
        <v>22491</v>
      </c>
    </row>
    <row r="24" spans="1:3" outlineLevel="2" x14ac:dyDescent="0.45">
      <c r="A24" s="32" t="s">
        <v>64</v>
      </c>
      <c r="B24" s="32"/>
      <c r="C24" s="55">
        <v>16500</v>
      </c>
    </row>
    <row r="25" spans="1:3" outlineLevel="2" x14ac:dyDescent="0.45">
      <c r="A25" s="32" t="s">
        <v>65</v>
      </c>
      <c r="B25" s="32"/>
      <c r="C25" s="55">
        <v>20000</v>
      </c>
    </row>
    <row r="26" spans="1:3" outlineLevel="2" x14ac:dyDescent="0.45">
      <c r="A26" s="13" t="s">
        <v>66</v>
      </c>
      <c r="B26" s="37"/>
      <c r="C26" s="56">
        <f>SUM(C22:C25)</f>
        <v>62991</v>
      </c>
    </row>
    <row r="27" spans="1:3" outlineLevel="2" x14ac:dyDescent="0.45">
      <c r="A27" s="14"/>
      <c r="B27" s="36"/>
      <c r="C27" s="48"/>
    </row>
    <row r="28" spans="1:3" outlineLevel="2" x14ac:dyDescent="0.45">
      <c r="A28" s="12" t="s">
        <v>53</v>
      </c>
      <c r="B28" s="52">
        <v>688220</v>
      </c>
      <c r="C28" s="48">
        <f>B28</f>
        <v>688220</v>
      </c>
    </row>
    <row r="29" spans="1:3" outlineLevel="2" x14ac:dyDescent="0.45">
      <c r="A29" s="12" t="s">
        <v>54</v>
      </c>
      <c r="B29" s="52">
        <v>90000</v>
      </c>
      <c r="C29" s="48">
        <f>B29</f>
        <v>90000</v>
      </c>
    </row>
    <row r="30" spans="1:3" outlineLevel="2" x14ac:dyDescent="0.45">
      <c r="A30" s="30" t="s">
        <v>55</v>
      </c>
      <c r="B30" s="50">
        <v>42000</v>
      </c>
      <c r="C30" s="51">
        <v>37872</v>
      </c>
    </row>
    <row r="31" spans="1:3" outlineLevel="2" x14ac:dyDescent="0.45">
      <c r="A31" s="30" t="s">
        <v>56</v>
      </c>
      <c r="B31" s="50">
        <v>30000</v>
      </c>
      <c r="C31" s="51">
        <v>25749</v>
      </c>
    </row>
    <row r="32" spans="1:3" outlineLevel="2" x14ac:dyDescent="0.45">
      <c r="A32" s="29" t="s">
        <v>57</v>
      </c>
      <c r="B32" s="52">
        <v>41000</v>
      </c>
      <c r="C32" s="48">
        <f>B32</f>
        <v>41000</v>
      </c>
    </row>
    <row r="33" spans="1:4" outlineLevel="2" x14ac:dyDescent="0.45">
      <c r="A33" s="29" t="s">
        <v>58</v>
      </c>
      <c r="B33" s="52">
        <v>82000</v>
      </c>
      <c r="C33" s="48">
        <f>B33</f>
        <v>82000</v>
      </c>
    </row>
    <row r="34" spans="1:4" outlineLevel="2" x14ac:dyDescent="0.45">
      <c r="A34" s="31" t="s">
        <v>59</v>
      </c>
      <c r="B34" s="50">
        <v>58993</v>
      </c>
      <c r="C34" s="51">
        <v>51900</v>
      </c>
    </row>
    <row r="35" spans="1:4" outlineLevel="2" x14ac:dyDescent="0.45">
      <c r="A35" s="12" t="s">
        <v>60</v>
      </c>
      <c r="B35" s="57">
        <v>51916</v>
      </c>
      <c r="C35" s="58">
        <f>B35</f>
        <v>51916</v>
      </c>
    </row>
    <row r="36" spans="1:4" outlineLevel="2" x14ac:dyDescent="0.45">
      <c r="A36" s="12" t="s">
        <v>61</v>
      </c>
      <c r="B36" s="52">
        <v>110520</v>
      </c>
      <c r="C36" s="48">
        <f>B36</f>
        <v>110520</v>
      </c>
    </row>
    <row r="37" spans="1:4" outlineLevel="2" x14ac:dyDescent="0.45">
      <c r="A37" s="13" t="s">
        <v>67</v>
      </c>
      <c r="B37" s="59">
        <f>SUM(B28:B36)</f>
        <v>1194649</v>
      </c>
      <c r="C37" s="56">
        <f>SUM(C28:C36)</f>
        <v>1179177</v>
      </c>
    </row>
    <row r="38" spans="1:4" outlineLevel="2" x14ac:dyDescent="0.45">
      <c r="A38" s="14"/>
      <c r="B38" s="52"/>
      <c r="C38" s="48"/>
    </row>
    <row r="39" spans="1:4" outlineLevel="2" x14ac:dyDescent="0.45">
      <c r="A39" s="28" t="s">
        <v>12</v>
      </c>
      <c r="B39" s="54">
        <f>SUM(B20+B37)</f>
        <v>1473135</v>
      </c>
      <c r="C39" s="54">
        <f>SUM(C20+C26+C37)</f>
        <v>1520654</v>
      </c>
    </row>
    <row r="40" spans="1:4" outlineLevel="2" x14ac:dyDescent="0.45">
      <c r="A40" s="7"/>
      <c r="B40" s="12"/>
      <c r="C40" s="48"/>
    </row>
    <row r="41" spans="1:4" outlineLevel="2" x14ac:dyDescent="0.45">
      <c r="A41" s="7" t="s">
        <v>4</v>
      </c>
      <c r="B41" s="12"/>
      <c r="C41" s="48"/>
    </row>
    <row r="42" spans="1:4" outlineLevel="2" x14ac:dyDescent="0.45">
      <c r="A42" s="32" t="s">
        <v>68</v>
      </c>
      <c r="B42" s="60">
        <v>77500</v>
      </c>
      <c r="C42" s="55">
        <v>66500</v>
      </c>
      <c r="D42" s="2" t="s">
        <v>73</v>
      </c>
    </row>
    <row r="43" spans="1:4" outlineLevel="2" x14ac:dyDescent="0.45">
      <c r="A43" s="32" t="s">
        <v>69</v>
      </c>
      <c r="B43" s="60">
        <v>10000</v>
      </c>
      <c r="C43" s="55">
        <v>6000</v>
      </c>
      <c r="D43" s="2" t="s">
        <v>74</v>
      </c>
    </row>
    <row r="44" spans="1:4" outlineLevel="2" x14ac:dyDescent="0.45">
      <c r="A44" s="12" t="s">
        <v>70</v>
      </c>
      <c r="B44" s="52">
        <v>695000</v>
      </c>
      <c r="C44" s="48">
        <f>B44</f>
        <v>695000</v>
      </c>
    </row>
    <row r="45" spans="1:4" outlineLevel="2" x14ac:dyDescent="0.45">
      <c r="A45" s="12" t="s">
        <v>71</v>
      </c>
      <c r="B45" s="52">
        <v>500</v>
      </c>
      <c r="C45" s="48">
        <f>B45</f>
        <v>500</v>
      </c>
    </row>
    <row r="46" spans="1:4" outlineLevel="2" x14ac:dyDescent="0.45">
      <c r="A46" s="32" t="s">
        <v>72</v>
      </c>
      <c r="B46" s="60">
        <v>39420</v>
      </c>
      <c r="C46" s="55">
        <v>33000</v>
      </c>
      <c r="D46" s="8" t="s">
        <v>75</v>
      </c>
    </row>
    <row r="47" spans="1:4" outlineLevel="2" x14ac:dyDescent="0.45">
      <c r="A47" s="13" t="s">
        <v>2</v>
      </c>
      <c r="B47" s="59">
        <f>SUM(B42:B46)</f>
        <v>822420</v>
      </c>
      <c r="C47" s="59">
        <f>SUM(C42:C46)</f>
        <v>801000</v>
      </c>
    </row>
    <row r="48" spans="1:4" outlineLevel="2" x14ac:dyDescent="0.45">
      <c r="A48" s="12"/>
      <c r="B48" s="52"/>
      <c r="C48" s="48"/>
    </row>
    <row r="49" spans="1:4" outlineLevel="2" x14ac:dyDescent="0.45">
      <c r="A49" s="14" t="s">
        <v>13</v>
      </c>
      <c r="B49" s="12"/>
      <c r="C49" s="48"/>
    </row>
    <row r="50" spans="1:4" outlineLevel="2" x14ac:dyDescent="0.45">
      <c r="A50" s="32" t="s">
        <v>76</v>
      </c>
      <c r="B50" s="32">
        <v>33990</v>
      </c>
      <c r="C50" s="55">
        <v>30000</v>
      </c>
      <c r="D50" s="8" t="s">
        <v>80</v>
      </c>
    </row>
    <row r="51" spans="1:4" outlineLevel="2" x14ac:dyDescent="0.45">
      <c r="A51" s="32" t="s">
        <v>77</v>
      </c>
      <c r="B51" s="32">
        <v>71450</v>
      </c>
      <c r="C51" s="55">
        <v>61800</v>
      </c>
    </row>
    <row r="52" spans="1:4" outlineLevel="2" x14ac:dyDescent="0.45">
      <c r="A52" s="12" t="s">
        <v>78</v>
      </c>
      <c r="B52" s="12">
        <v>500</v>
      </c>
      <c r="C52" s="48">
        <v>500</v>
      </c>
    </row>
    <row r="53" spans="1:4" outlineLevel="2" x14ac:dyDescent="0.45">
      <c r="A53" s="12" t="s">
        <v>79</v>
      </c>
      <c r="B53" s="12">
        <v>2790</v>
      </c>
      <c r="C53" s="48">
        <v>2790</v>
      </c>
    </row>
    <row r="54" spans="1:4" outlineLevel="2" x14ac:dyDescent="0.45">
      <c r="A54" s="13" t="s">
        <v>2</v>
      </c>
      <c r="B54" s="37">
        <f>SUM(B50:B53)</f>
        <v>108730</v>
      </c>
      <c r="C54" s="56">
        <f>SUM(C50:C53)</f>
        <v>95090</v>
      </c>
    </row>
    <row r="55" spans="1:4" outlineLevel="2" x14ac:dyDescent="0.45">
      <c r="A55" s="14"/>
      <c r="B55" s="12"/>
      <c r="C55" s="48"/>
    </row>
    <row r="56" spans="1:4" outlineLevel="2" x14ac:dyDescent="0.45">
      <c r="A56" s="14" t="s">
        <v>14</v>
      </c>
      <c r="B56" s="12">
        <v>963300</v>
      </c>
      <c r="C56" s="48">
        <f>B56</f>
        <v>963300</v>
      </c>
    </row>
    <row r="57" spans="1:4" outlineLevel="2" x14ac:dyDescent="0.45">
      <c r="A57" s="14"/>
      <c r="B57" s="12"/>
      <c r="C57" s="48"/>
    </row>
    <row r="58" spans="1:4" outlineLevel="2" x14ac:dyDescent="0.45">
      <c r="A58" s="7" t="s">
        <v>15</v>
      </c>
      <c r="B58" s="12"/>
      <c r="C58" s="48"/>
    </row>
    <row r="59" spans="1:4" outlineLevel="2" x14ac:dyDescent="0.45">
      <c r="A59" s="32" t="s">
        <v>81</v>
      </c>
      <c r="B59" s="32">
        <v>185000</v>
      </c>
      <c r="C59" s="55">
        <v>75000</v>
      </c>
      <c r="D59" s="2" t="s">
        <v>83</v>
      </c>
    </row>
    <row r="60" spans="1:4" outlineLevel="2" x14ac:dyDescent="0.45">
      <c r="A60" s="12" t="s">
        <v>82</v>
      </c>
      <c r="B60" s="12">
        <v>5000</v>
      </c>
      <c r="C60" s="48">
        <f>B60</f>
        <v>5000</v>
      </c>
    </row>
    <row r="61" spans="1:4" outlineLevel="2" x14ac:dyDescent="0.45">
      <c r="A61" s="12" t="s">
        <v>16</v>
      </c>
      <c r="B61" s="12">
        <v>5600</v>
      </c>
      <c r="C61" s="48">
        <f>B61</f>
        <v>5600</v>
      </c>
    </row>
    <row r="62" spans="1:4" outlineLevel="2" x14ac:dyDescent="0.45">
      <c r="A62" s="13" t="s">
        <v>2</v>
      </c>
      <c r="B62" s="37">
        <f>SUM(B59:B61)</f>
        <v>195600</v>
      </c>
      <c r="C62" s="37">
        <f>SUM(C59:C61)</f>
        <v>85600</v>
      </c>
    </row>
    <row r="63" spans="1:4" outlineLevel="2" x14ac:dyDescent="0.45">
      <c r="A63" s="12"/>
      <c r="B63" s="12"/>
      <c r="C63" s="48"/>
    </row>
    <row r="64" spans="1:4" outlineLevel="2" x14ac:dyDescent="0.45">
      <c r="A64" s="14" t="s">
        <v>17</v>
      </c>
      <c r="B64" s="12">
        <v>1800</v>
      </c>
      <c r="C64" s="48">
        <f>B64</f>
        <v>1800</v>
      </c>
    </row>
    <row r="65" spans="1:4" outlineLevel="1" x14ac:dyDescent="0.45">
      <c r="A65" s="28" t="s">
        <v>16</v>
      </c>
      <c r="B65" s="54">
        <f>B47+B54+B56+B62+B64</f>
        <v>2091850</v>
      </c>
      <c r="C65" s="54">
        <f>C47+C54+C56+C62+C64</f>
        <v>1946790</v>
      </c>
    </row>
    <row r="66" spans="1:4" outlineLevel="1" x14ac:dyDescent="0.45">
      <c r="A66" s="15"/>
      <c r="B66" s="61"/>
      <c r="C66" s="48"/>
    </row>
    <row r="67" spans="1:4" ht="14.65" thickBot="1" x14ac:dyDescent="0.5">
      <c r="A67" s="23" t="s">
        <v>18</v>
      </c>
      <c r="B67" s="62">
        <f>B5+B7+B18+B39+B65</f>
        <v>3824833</v>
      </c>
      <c r="C67" s="62">
        <f>C5+C7+C18+C39+C65</f>
        <v>3724422</v>
      </c>
      <c r="D67" s="38" t="s">
        <v>84</v>
      </c>
    </row>
    <row r="68" spans="1:4" x14ac:dyDescent="0.45">
      <c r="A68" s="16"/>
      <c r="B68" s="40"/>
      <c r="C68" s="48"/>
    </row>
    <row r="69" spans="1:4" x14ac:dyDescent="0.45">
      <c r="A69" s="16"/>
      <c r="B69" s="40"/>
      <c r="C69" s="48"/>
    </row>
    <row r="70" spans="1:4" ht="14.65" thickBot="1" x14ac:dyDescent="0.5">
      <c r="A70" s="16"/>
      <c r="B70" s="42"/>
      <c r="C70" s="48"/>
    </row>
    <row r="71" spans="1:4" x14ac:dyDescent="0.45">
      <c r="A71" s="4" t="s">
        <v>3</v>
      </c>
      <c r="B71" s="63"/>
      <c r="C71" s="44" t="s">
        <v>2</v>
      </c>
    </row>
    <row r="72" spans="1:4" x14ac:dyDescent="0.45">
      <c r="A72" s="34" t="s">
        <v>19</v>
      </c>
      <c r="B72" s="64" t="s">
        <v>8</v>
      </c>
      <c r="C72" s="64" t="s">
        <v>43</v>
      </c>
    </row>
    <row r="73" spans="1:4" x14ac:dyDescent="0.45">
      <c r="A73" s="33"/>
      <c r="B73" s="65"/>
      <c r="C73" s="65"/>
    </row>
    <row r="74" spans="1:4" x14ac:dyDescent="0.45">
      <c r="A74" s="14" t="s">
        <v>20</v>
      </c>
      <c r="B74" s="65"/>
      <c r="C74" s="65"/>
    </row>
    <row r="75" spans="1:4" x14ac:dyDescent="0.45">
      <c r="A75" s="35" t="s">
        <v>85</v>
      </c>
      <c r="B75" s="66">
        <v>10200</v>
      </c>
      <c r="C75" s="67">
        <v>7000</v>
      </c>
    </row>
    <row r="76" spans="1:4" x14ac:dyDescent="0.45">
      <c r="A76" s="35" t="s">
        <v>86</v>
      </c>
      <c r="B76" s="66">
        <v>4500</v>
      </c>
      <c r="C76" s="67">
        <v>1500</v>
      </c>
    </row>
    <row r="77" spans="1:4" x14ac:dyDescent="0.45">
      <c r="A77" s="35" t="s">
        <v>87</v>
      </c>
      <c r="B77" s="66">
        <v>5100</v>
      </c>
      <c r="C77" s="67">
        <v>3000</v>
      </c>
    </row>
    <row r="78" spans="1:4" x14ac:dyDescent="0.45">
      <c r="A78" s="36" t="s">
        <v>88</v>
      </c>
      <c r="B78" s="68">
        <v>28480</v>
      </c>
      <c r="C78" s="69">
        <f>B78</f>
        <v>28480</v>
      </c>
    </row>
    <row r="79" spans="1:4" x14ac:dyDescent="0.45">
      <c r="A79" s="36" t="s">
        <v>89</v>
      </c>
      <c r="B79" s="68">
        <v>1348957</v>
      </c>
      <c r="C79" s="69">
        <f>B79</f>
        <v>1348957</v>
      </c>
    </row>
    <row r="80" spans="1:4" x14ac:dyDescent="0.45">
      <c r="A80" s="36" t="s">
        <v>90</v>
      </c>
      <c r="B80" s="70">
        <v>137676.5</v>
      </c>
      <c r="C80" s="69">
        <f>B80</f>
        <v>137676.5</v>
      </c>
    </row>
    <row r="81" spans="1:4" x14ac:dyDescent="0.45">
      <c r="A81" s="35" t="s">
        <v>91</v>
      </c>
      <c r="B81" s="66">
        <v>4000</v>
      </c>
      <c r="C81" s="67">
        <v>1000</v>
      </c>
    </row>
    <row r="82" spans="1:4" x14ac:dyDescent="0.45">
      <c r="A82" s="35" t="s">
        <v>92</v>
      </c>
      <c r="B82" s="66">
        <v>7000</v>
      </c>
      <c r="C82" s="67">
        <v>5000</v>
      </c>
    </row>
    <row r="83" spans="1:4" outlineLevel="1" x14ac:dyDescent="0.45">
      <c r="A83" s="17" t="s">
        <v>2</v>
      </c>
      <c r="B83" s="37">
        <f>SUM(B75:B82)</f>
        <v>1545913.5</v>
      </c>
      <c r="C83" s="71">
        <f>SUM(C75:C82)</f>
        <v>1532613.5</v>
      </c>
    </row>
    <row r="84" spans="1:4" outlineLevel="1" x14ac:dyDescent="0.45">
      <c r="A84" s="10"/>
      <c r="B84" s="61"/>
      <c r="C84" s="48"/>
    </row>
    <row r="85" spans="1:4" outlineLevel="1" x14ac:dyDescent="0.45">
      <c r="A85" s="14" t="s">
        <v>21</v>
      </c>
      <c r="B85" s="12"/>
      <c r="C85" s="48"/>
    </row>
    <row r="86" spans="1:4" outlineLevel="1" x14ac:dyDescent="0.45">
      <c r="A86" s="12" t="s">
        <v>5</v>
      </c>
      <c r="B86" s="12">
        <v>520000</v>
      </c>
      <c r="C86" s="48">
        <f>B86</f>
        <v>520000</v>
      </c>
    </row>
    <row r="87" spans="1:4" outlineLevel="1" x14ac:dyDescent="0.45">
      <c r="A87" s="32" t="s">
        <v>15</v>
      </c>
      <c r="B87" s="32">
        <v>90000</v>
      </c>
      <c r="C87" s="55">
        <v>40000</v>
      </c>
    </row>
    <row r="88" spans="1:4" outlineLevel="1" x14ac:dyDescent="0.45">
      <c r="A88" s="13" t="s">
        <v>2</v>
      </c>
      <c r="B88" s="37">
        <f>SUM(B86:B87)</f>
        <v>610000</v>
      </c>
      <c r="C88" s="37">
        <f>SUM(C86:C87)</f>
        <v>560000</v>
      </c>
    </row>
    <row r="89" spans="1:4" outlineLevel="1" x14ac:dyDescent="0.45">
      <c r="A89" s="12"/>
      <c r="B89" s="12"/>
      <c r="C89" s="58"/>
    </row>
    <row r="90" spans="1:4" outlineLevel="1" x14ac:dyDescent="0.45">
      <c r="A90" s="39" t="s">
        <v>22</v>
      </c>
      <c r="B90" s="32">
        <v>106970</v>
      </c>
      <c r="C90" s="55">
        <f>103062</f>
        <v>103062</v>
      </c>
      <c r="D90" s="2" t="s">
        <v>93</v>
      </c>
    </row>
    <row r="91" spans="1:4" outlineLevel="1" x14ac:dyDescent="0.45">
      <c r="A91" s="14" t="s">
        <v>23</v>
      </c>
      <c r="B91" s="12">
        <v>174163</v>
      </c>
      <c r="C91" s="48">
        <f>B91</f>
        <v>174163</v>
      </c>
    </row>
    <row r="92" spans="1:4" outlineLevel="1" x14ac:dyDescent="0.45">
      <c r="A92" s="39" t="s">
        <v>24</v>
      </c>
      <c r="B92" s="32">
        <v>73167</v>
      </c>
      <c r="C92" s="55">
        <v>93500</v>
      </c>
      <c r="D92" s="2" t="s">
        <v>94</v>
      </c>
    </row>
    <row r="93" spans="1:4" outlineLevel="1" x14ac:dyDescent="0.45">
      <c r="A93" s="14" t="s">
        <v>25</v>
      </c>
      <c r="B93" s="12">
        <v>67340</v>
      </c>
      <c r="C93" s="48">
        <f>B93</f>
        <v>67340</v>
      </c>
    </row>
    <row r="94" spans="1:4" outlineLevel="1" x14ac:dyDescent="0.45">
      <c r="A94" s="14" t="s">
        <v>26</v>
      </c>
      <c r="B94" s="12">
        <v>224112</v>
      </c>
      <c r="C94" s="48">
        <f>B94</f>
        <v>224112</v>
      </c>
    </row>
    <row r="95" spans="1:4" outlineLevel="1" x14ac:dyDescent="0.45">
      <c r="A95" s="39" t="s">
        <v>27</v>
      </c>
      <c r="B95" s="32">
        <v>10000</v>
      </c>
      <c r="C95" s="55">
        <v>5000</v>
      </c>
      <c r="D95" s="2" t="s">
        <v>95</v>
      </c>
    </row>
    <row r="96" spans="1:4" outlineLevel="1" x14ac:dyDescent="0.45">
      <c r="A96" s="14" t="s">
        <v>28</v>
      </c>
      <c r="B96" s="12">
        <v>759670</v>
      </c>
      <c r="C96" s="48">
        <f>B96</f>
        <v>759670</v>
      </c>
    </row>
    <row r="97" spans="1:4" outlineLevel="1" x14ac:dyDescent="0.45">
      <c r="A97" s="13" t="s">
        <v>42</v>
      </c>
      <c r="B97" s="37">
        <f>SUM(B90:B96)</f>
        <v>1415422</v>
      </c>
      <c r="C97" s="37">
        <f>SUM(C90:C96)</f>
        <v>1426847</v>
      </c>
    </row>
    <row r="98" spans="1:4" outlineLevel="1" x14ac:dyDescent="0.45">
      <c r="A98" s="18"/>
      <c r="B98" s="61"/>
      <c r="C98" s="48"/>
    </row>
    <row r="99" spans="1:4" outlineLevel="2" x14ac:dyDescent="0.45">
      <c r="A99" s="17" t="s">
        <v>29</v>
      </c>
      <c r="B99" s="37">
        <v>60990.80999999999</v>
      </c>
      <c r="C99" s="56">
        <f>B99</f>
        <v>60990.80999999999</v>
      </c>
    </row>
    <row r="100" spans="1:4" outlineLevel="2" x14ac:dyDescent="0.45">
      <c r="A100" s="11"/>
      <c r="B100" s="36"/>
      <c r="C100" s="48"/>
    </row>
    <row r="101" spans="1:4" outlineLevel="1" x14ac:dyDescent="0.45">
      <c r="A101" s="17" t="s">
        <v>30</v>
      </c>
      <c r="B101" s="37">
        <v>5500</v>
      </c>
      <c r="C101" s="56">
        <f>B101</f>
        <v>5500</v>
      </c>
    </row>
    <row r="102" spans="1:4" outlineLevel="1" x14ac:dyDescent="0.45">
      <c r="A102" s="10"/>
      <c r="B102" s="61"/>
      <c r="C102" s="48"/>
    </row>
    <row r="103" spans="1:4" outlineLevel="2" x14ac:dyDescent="0.45">
      <c r="A103" s="17" t="s">
        <v>31</v>
      </c>
      <c r="B103" s="37">
        <v>242000</v>
      </c>
      <c r="C103" s="56">
        <f>B103</f>
        <v>242000</v>
      </c>
    </row>
    <row r="104" spans="1:4" outlineLevel="2" x14ac:dyDescent="0.45">
      <c r="A104" s="11"/>
      <c r="B104" s="36"/>
      <c r="C104" s="48"/>
    </row>
    <row r="105" spans="1:4" x14ac:dyDescent="0.45">
      <c r="A105" s="25" t="s">
        <v>32</v>
      </c>
      <c r="B105" s="37">
        <v>36600</v>
      </c>
      <c r="C105" s="71">
        <f>B105</f>
        <v>36600</v>
      </c>
    </row>
    <row r="106" spans="1:4" x14ac:dyDescent="0.45">
      <c r="A106" s="2"/>
      <c r="B106" s="72"/>
    </row>
    <row r="107" spans="1:4" x14ac:dyDescent="0.45">
      <c r="A107" s="19" t="s">
        <v>33</v>
      </c>
      <c r="B107" s="73">
        <f>B83+B88+B97+B99+B101+B103+B105</f>
        <v>3916426.31</v>
      </c>
      <c r="C107" s="73">
        <f>C83+C88+C97+C99+C101+C103+C105</f>
        <v>3864551.31</v>
      </c>
    </row>
    <row r="108" spans="1:4" x14ac:dyDescent="0.45">
      <c r="A108" s="2"/>
      <c r="B108" s="72"/>
    </row>
    <row r="109" spans="1:4" ht="14.65" thickBot="1" x14ac:dyDescent="0.5">
      <c r="A109" s="22" t="s">
        <v>34</v>
      </c>
      <c r="B109" s="74">
        <f>B67-B107</f>
        <v>-91593.310000000056</v>
      </c>
      <c r="C109" s="74">
        <f>C67-C107</f>
        <v>-140129.31000000006</v>
      </c>
      <c r="D109" s="26" t="s">
        <v>96</v>
      </c>
    </row>
    <row r="110" spans="1:4" ht="14.65" thickTop="1" x14ac:dyDescent="0.45">
      <c r="A110" s="10"/>
      <c r="B110" s="61"/>
    </row>
    <row r="111" spans="1:4" x14ac:dyDescent="0.45">
      <c r="A111" s="10"/>
      <c r="B111" s="61"/>
    </row>
    <row r="112" spans="1:4" ht="14.65" thickBot="1" x14ac:dyDescent="0.5">
      <c r="A112" s="10"/>
      <c r="B112" s="75"/>
    </row>
    <row r="113" spans="1:3" x14ac:dyDescent="0.45">
      <c r="A113" s="20" t="s">
        <v>3</v>
      </c>
      <c r="B113" s="76"/>
      <c r="C113" s="76"/>
    </row>
    <row r="114" spans="1:3" ht="14.65" thickBot="1" x14ac:dyDescent="0.5">
      <c r="A114" s="5"/>
      <c r="B114" s="77" t="s">
        <v>7</v>
      </c>
      <c r="C114" s="77"/>
    </row>
    <row r="115" spans="1:3" x14ac:dyDescent="0.45">
      <c r="A115" s="21" t="s">
        <v>35</v>
      </c>
      <c r="B115" s="36">
        <v>0</v>
      </c>
      <c r="C115" s="78">
        <f>B115</f>
        <v>0</v>
      </c>
    </row>
    <row r="116" spans="1:3" x14ac:dyDescent="0.45">
      <c r="A116" s="21" t="s">
        <v>36</v>
      </c>
      <c r="B116" s="36">
        <v>0</v>
      </c>
      <c r="C116" s="78">
        <f>B116</f>
        <v>0</v>
      </c>
    </row>
    <row r="118" spans="1:3" x14ac:dyDescent="0.45">
      <c r="A118" s="21" t="s">
        <v>37</v>
      </c>
      <c r="B118" s="47">
        <v>450000</v>
      </c>
      <c r="C118" s="41">
        <v>631251</v>
      </c>
    </row>
    <row r="119" spans="1:3" x14ac:dyDescent="0.45">
      <c r="A119" s="21" t="s">
        <v>38</v>
      </c>
      <c r="B119" s="47">
        <v>0</v>
      </c>
    </row>
    <row r="120" spans="1:3" ht="14.65" thickBot="1" x14ac:dyDescent="0.5">
      <c r="A120" s="22" t="s">
        <v>40</v>
      </c>
      <c r="B120" s="74">
        <f>B109+B118</f>
        <v>358406.68999999994</v>
      </c>
      <c r="C120" s="74">
        <f>C109+C118</f>
        <v>491121.68999999994</v>
      </c>
    </row>
    <row r="121" spans="1:3" ht="14.65" thickTop="1" x14ac:dyDescent="0.45">
      <c r="A121" s="2"/>
      <c r="B121" s="41"/>
    </row>
    <row r="145" spans="1:2" x14ac:dyDescent="0.45">
      <c r="A145" s="1"/>
    </row>
    <row r="146" spans="1:2" x14ac:dyDescent="0.45">
      <c r="A146" s="1"/>
      <c r="B146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Jasmine Brar</cp:lastModifiedBy>
  <dcterms:created xsi:type="dcterms:W3CDTF">2022-08-11T05:40:26Z</dcterms:created>
  <dcterms:modified xsi:type="dcterms:W3CDTF">2022-12-15T05:43:40Z</dcterms:modified>
</cp:coreProperties>
</file>